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90" windowHeight="7815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Jajmau!$A$2:$W$356</definedName>
    <definedName name="L_Mazdoor">[1]Labour!$D$17</definedName>
    <definedName name="_xlnm.Print_Area" localSheetId="0">Jajmau!$B$1:$AF$374</definedName>
    <definedName name="_xlnm.Print_Titles" localSheetId="0">Jajmau!$2:$3</definedName>
  </definedNames>
  <calcPr calcId="124519"/>
</workbook>
</file>

<file path=xl/calcChain.xml><?xml version="1.0" encoding="utf-8"?>
<calcChain xmlns="http://schemas.openxmlformats.org/spreadsheetml/2006/main">
  <c r="B362" i="1"/>
  <c r="AE361"/>
  <c r="AD361"/>
  <c r="B361"/>
  <c r="AE360"/>
  <c r="AD360"/>
  <c r="F360"/>
  <c r="B360"/>
  <c r="AE359"/>
  <c r="F359"/>
  <c r="AE356"/>
  <c r="AC356"/>
  <c r="AB356"/>
  <c r="AA356"/>
  <c r="Y356"/>
  <c r="AE355"/>
  <c r="AC355"/>
  <c r="AB355"/>
  <c r="AA355"/>
  <c r="Y355"/>
  <c r="T355"/>
  <c r="P355"/>
  <c r="N355"/>
  <c r="L355"/>
  <c r="J355"/>
  <c r="H355"/>
  <c r="F355"/>
  <c r="D355"/>
  <c r="AD354"/>
  <c r="AC354"/>
  <c r="AB354"/>
  <c r="AA354"/>
  <c r="Y354"/>
  <c r="W354"/>
  <c r="V354"/>
  <c r="R354"/>
  <c r="N354"/>
  <c r="J354"/>
  <c r="AE352"/>
  <c r="AD352"/>
  <c r="AC352"/>
  <c r="AB352"/>
  <c r="AA352"/>
  <c r="Y352"/>
  <c r="W352"/>
  <c r="V352"/>
  <c r="R352"/>
  <c r="N352"/>
  <c r="H352"/>
  <c r="AE351"/>
  <c r="AD351"/>
  <c r="AC351"/>
  <c r="AB351"/>
  <c r="AA351"/>
  <c r="Y351"/>
  <c r="W351"/>
  <c r="V351"/>
  <c r="T351"/>
  <c r="R351"/>
  <c r="P351"/>
  <c r="N351"/>
  <c r="L351"/>
  <c r="J351"/>
  <c r="H351"/>
  <c r="F351"/>
  <c r="AE350"/>
  <c r="AD350"/>
  <c r="AC350"/>
  <c r="AB350"/>
  <c r="AA350"/>
  <c r="Y350"/>
  <c r="W350"/>
  <c r="V350"/>
  <c r="T350"/>
  <c r="R350"/>
  <c r="P350"/>
  <c r="N350"/>
  <c r="L350"/>
  <c r="J350"/>
  <c r="H350"/>
  <c r="F350"/>
  <c r="AE349"/>
  <c r="AD349"/>
  <c r="AC349"/>
  <c r="AB349"/>
  <c r="AA349"/>
  <c r="Y349"/>
  <c r="W349"/>
  <c r="V349"/>
  <c r="T349"/>
  <c r="R349"/>
  <c r="P349"/>
  <c r="N349"/>
  <c r="L349"/>
  <c r="J349"/>
  <c r="H349"/>
  <c r="AE348"/>
  <c r="AD348"/>
  <c r="AC348"/>
  <c r="AB348"/>
  <c r="AA348"/>
  <c r="Y348"/>
  <c r="W348"/>
  <c r="V348"/>
  <c r="T348"/>
  <c r="R348"/>
  <c r="P348"/>
  <c r="N348"/>
  <c r="L348"/>
  <c r="J348"/>
  <c r="H348"/>
  <c r="F348"/>
  <c r="AE347"/>
  <c r="AD347"/>
  <c r="AC347"/>
  <c r="AB347"/>
  <c r="AA347"/>
  <c r="Y347"/>
  <c r="W347"/>
  <c r="V347"/>
  <c r="T347"/>
  <c r="R347"/>
  <c r="N347"/>
  <c r="J347"/>
  <c r="H347"/>
  <c r="AE346"/>
  <c r="AD346"/>
  <c r="AC346"/>
  <c r="AB346"/>
  <c r="AA346"/>
  <c r="Y346"/>
  <c r="W346"/>
  <c r="V346"/>
  <c r="T346"/>
  <c r="R346"/>
  <c r="N346"/>
  <c r="J346"/>
  <c r="H346"/>
  <c r="F346"/>
  <c r="AE345"/>
  <c r="AD345"/>
  <c r="AC345"/>
  <c r="AB345"/>
  <c r="AA345"/>
  <c r="Y345"/>
  <c r="W345"/>
  <c r="V345"/>
  <c r="T345"/>
  <c r="R345"/>
  <c r="P345"/>
  <c r="N345"/>
  <c r="J345"/>
  <c r="H345"/>
  <c r="AE344"/>
  <c r="AD344"/>
  <c r="AC344"/>
  <c r="AB344"/>
  <c r="AA344"/>
  <c r="Y344"/>
  <c r="W344"/>
  <c r="V344"/>
  <c r="T344"/>
  <c r="R344"/>
  <c r="P344"/>
  <c r="N344"/>
  <c r="J344"/>
  <c r="H344"/>
  <c r="F344"/>
  <c r="AE343"/>
  <c r="AD343"/>
  <c r="AC343"/>
  <c r="AB343"/>
  <c r="AA343"/>
  <c r="Y343"/>
  <c r="W343"/>
  <c r="V343"/>
  <c r="T343"/>
  <c r="R343"/>
  <c r="P343"/>
  <c r="N343"/>
  <c r="J343"/>
  <c r="H343"/>
  <c r="AE342"/>
  <c r="AD342"/>
  <c r="AC342"/>
  <c r="AB342"/>
  <c r="AA342"/>
  <c r="Y342"/>
  <c r="W342"/>
  <c r="V342"/>
  <c r="T342"/>
  <c r="R342"/>
  <c r="P342"/>
  <c r="N342"/>
  <c r="J342"/>
  <c r="H342"/>
  <c r="F342"/>
  <c r="AE341"/>
  <c r="AD341"/>
  <c r="AC341"/>
  <c r="AB341"/>
  <c r="AA341"/>
  <c r="Y341"/>
  <c r="W341"/>
  <c r="V341"/>
  <c r="T341"/>
  <c r="R341"/>
  <c r="P341"/>
  <c r="N341"/>
  <c r="J341"/>
  <c r="H341"/>
  <c r="AE340"/>
  <c r="AD340"/>
  <c r="AC340"/>
  <c r="AB340"/>
  <c r="AA340"/>
  <c r="Y340"/>
  <c r="W340"/>
  <c r="V340"/>
  <c r="R340"/>
  <c r="P340"/>
  <c r="N340"/>
  <c r="J340"/>
  <c r="H340"/>
  <c r="F340"/>
  <c r="AE338"/>
  <c r="AD338"/>
  <c r="AC338"/>
  <c r="AB338"/>
  <c r="AA338"/>
  <c r="Y338"/>
  <c r="W338"/>
  <c r="V338"/>
  <c r="T338"/>
  <c r="R338"/>
  <c r="P338"/>
  <c r="N338"/>
  <c r="J338"/>
  <c r="H338"/>
  <c r="F338"/>
  <c r="AE337"/>
  <c r="AD337"/>
  <c r="AC337"/>
  <c r="AB337"/>
  <c r="AA337"/>
  <c r="Y337"/>
  <c r="W337"/>
  <c r="V337"/>
  <c r="T337"/>
  <c r="R337"/>
  <c r="P337"/>
  <c r="N337"/>
  <c r="J337"/>
  <c r="H337"/>
  <c r="AE336"/>
  <c r="AD336"/>
  <c r="AC336"/>
  <c r="AB336"/>
  <c r="AA336"/>
  <c r="Y336"/>
  <c r="W336"/>
  <c r="V336"/>
  <c r="T336"/>
  <c r="R336"/>
  <c r="P336"/>
  <c r="N336"/>
  <c r="J336"/>
  <c r="H336"/>
  <c r="F336"/>
  <c r="AE335"/>
  <c r="AD335"/>
  <c r="AC335"/>
  <c r="AB335"/>
  <c r="AA335"/>
  <c r="Y335"/>
  <c r="W335"/>
  <c r="V335"/>
  <c r="T335"/>
  <c r="R335"/>
  <c r="P335"/>
  <c r="N335"/>
  <c r="J335"/>
  <c r="H335"/>
  <c r="AE334"/>
  <c r="AD334"/>
  <c r="AC334"/>
  <c r="AB334"/>
  <c r="AA334"/>
  <c r="Y334"/>
  <c r="W334"/>
  <c r="V334"/>
  <c r="T334"/>
  <c r="R334"/>
  <c r="P334"/>
  <c r="N334"/>
  <c r="J334"/>
  <c r="H334"/>
  <c r="F334"/>
  <c r="AE333"/>
  <c r="AD333"/>
  <c r="AC333"/>
  <c r="AB333"/>
  <c r="AA333"/>
  <c r="Y333"/>
  <c r="W333"/>
  <c r="V333"/>
  <c r="T333"/>
  <c r="R333"/>
  <c r="P333"/>
  <c r="N333"/>
  <c r="J333"/>
  <c r="H333"/>
  <c r="AE332"/>
  <c r="AD332"/>
  <c r="AC332"/>
  <c r="AB332"/>
  <c r="AA332"/>
  <c r="Y332"/>
  <c r="W332"/>
  <c r="V332"/>
  <c r="T332"/>
  <c r="R332"/>
  <c r="P332"/>
  <c r="N332"/>
  <c r="J332"/>
  <c r="H332"/>
  <c r="F332"/>
  <c r="AE331"/>
  <c r="AD331"/>
  <c r="AC331"/>
  <c r="AB331"/>
  <c r="AA331"/>
  <c r="Y331"/>
  <c r="W331"/>
  <c r="V331"/>
  <c r="T331"/>
  <c r="R331"/>
  <c r="P331"/>
  <c r="N331"/>
  <c r="J331"/>
  <c r="H331"/>
  <c r="AE330"/>
  <c r="AD330"/>
  <c r="AC330"/>
  <c r="AB330"/>
  <c r="AA330"/>
  <c r="Y330"/>
  <c r="W330"/>
  <c r="V330"/>
  <c r="T330"/>
  <c r="R330"/>
  <c r="P330"/>
  <c r="N330"/>
  <c r="J330"/>
  <c r="H330"/>
  <c r="F330"/>
  <c r="AE329"/>
  <c r="AD329"/>
  <c r="AC329"/>
  <c r="AB329"/>
  <c r="AA329"/>
  <c r="Y329"/>
  <c r="W329"/>
  <c r="V329"/>
  <c r="T329"/>
  <c r="R329"/>
  <c r="P329"/>
  <c r="N329"/>
  <c r="J329"/>
  <c r="H329"/>
  <c r="AE328"/>
  <c r="AD328"/>
  <c r="AC328"/>
  <c r="AB328"/>
  <c r="AA328"/>
  <c r="Y328"/>
  <c r="W328"/>
  <c r="V328"/>
  <c r="T328"/>
  <c r="R328"/>
  <c r="P328"/>
  <c r="N328"/>
  <c r="J328"/>
  <c r="H328"/>
  <c r="F328"/>
  <c r="AE327"/>
  <c r="AD327"/>
  <c r="AC327"/>
  <c r="AB327"/>
  <c r="AA327"/>
  <c r="Y327"/>
  <c r="W327"/>
  <c r="V327"/>
  <c r="T327"/>
  <c r="R327"/>
  <c r="P327"/>
  <c r="N327"/>
  <c r="J327"/>
  <c r="H327"/>
  <c r="AE326"/>
  <c r="AD326"/>
  <c r="AC326"/>
  <c r="AB326"/>
  <c r="AA326"/>
  <c r="Y326"/>
  <c r="W326"/>
  <c r="V326"/>
  <c r="T326"/>
  <c r="R326"/>
  <c r="P326"/>
  <c r="N326"/>
  <c r="J326"/>
  <c r="H326"/>
  <c r="F326"/>
  <c r="AE325"/>
  <c r="AD325"/>
  <c r="AC325"/>
  <c r="AB325"/>
  <c r="AA325"/>
  <c r="Y325"/>
  <c r="W325"/>
  <c r="V325"/>
  <c r="T325"/>
  <c r="R325"/>
  <c r="P325"/>
  <c r="N325"/>
  <c r="J325"/>
  <c r="H325"/>
  <c r="AE324"/>
  <c r="AD324"/>
  <c r="AC324"/>
  <c r="AB324"/>
  <c r="AA324"/>
  <c r="Y324"/>
  <c r="W324"/>
  <c r="V324"/>
  <c r="T324"/>
  <c r="R324"/>
  <c r="P324"/>
  <c r="N324"/>
  <c r="J324"/>
  <c r="H324"/>
  <c r="F324"/>
  <c r="AE323"/>
  <c r="AD323"/>
  <c r="AC323"/>
  <c r="AB323"/>
  <c r="AA323"/>
  <c r="Y323"/>
  <c r="W323"/>
  <c r="V323"/>
  <c r="T323"/>
  <c r="R323"/>
  <c r="P323"/>
  <c r="N323"/>
  <c r="J323"/>
  <c r="H323"/>
  <c r="AE322"/>
  <c r="AD322"/>
  <c r="AC322"/>
  <c r="AB322"/>
  <c r="AA322"/>
  <c r="Y322"/>
  <c r="W322"/>
  <c r="V322"/>
  <c r="T322"/>
  <c r="R322"/>
  <c r="P322"/>
  <c r="N322"/>
  <c r="J322"/>
  <c r="H322"/>
  <c r="F322"/>
  <c r="AE321"/>
  <c r="AD321"/>
  <c r="AC321"/>
  <c r="AB321"/>
  <c r="AA321"/>
  <c r="Y321"/>
  <c r="W321"/>
  <c r="V321"/>
  <c r="T321"/>
  <c r="R321"/>
  <c r="P321"/>
  <c r="N321"/>
  <c r="J321"/>
  <c r="H321"/>
  <c r="AE320"/>
  <c r="AD320"/>
  <c r="AC320"/>
  <c r="AB320"/>
  <c r="AA320"/>
  <c r="Y320"/>
  <c r="W320"/>
  <c r="V320"/>
  <c r="T320"/>
  <c r="R320"/>
  <c r="P320"/>
  <c r="N320"/>
  <c r="J320"/>
  <c r="H320"/>
  <c r="F320"/>
  <c r="D318"/>
  <c r="AE317"/>
  <c r="AD317"/>
  <c r="AC317"/>
  <c r="AB317"/>
  <c r="AA317"/>
  <c r="Y317"/>
  <c r="W317"/>
  <c r="V317"/>
  <c r="T317"/>
  <c r="R317"/>
  <c r="P317"/>
  <c r="N317"/>
  <c r="L317"/>
  <c r="J317"/>
  <c r="H317"/>
  <c r="F317"/>
  <c r="AE316"/>
  <c r="AD316"/>
  <c r="AC316"/>
  <c r="AB316"/>
  <c r="AA316"/>
  <c r="Y316"/>
  <c r="W316"/>
  <c r="V316"/>
  <c r="T316"/>
  <c r="R316"/>
  <c r="P316"/>
  <c r="N316"/>
  <c r="L316"/>
  <c r="J316"/>
  <c r="H316"/>
  <c r="F316"/>
  <c r="AE315"/>
  <c r="AD315"/>
  <c r="AC315"/>
  <c r="AB315"/>
  <c r="AA315"/>
  <c r="Y315"/>
  <c r="W315"/>
  <c r="V315"/>
  <c r="T315"/>
  <c r="R315"/>
  <c r="P315"/>
  <c r="N315"/>
  <c r="L315"/>
  <c r="J315"/>
  <c r="H315"/>
  <c r="F315"/>
  <c r="AE314"/>
  <c r="AD314"/>
  <c r="AC314"/>
  <c r="AB314"/>
  <c r="AA314"/>
  <c r="Y314"/>
  <c r="W314"/>
  <c r="V314"/>
  <c r="T314"/>
  <c r="R314"/>
  <c r="P314"/>
  <c r="N314"/>
  <c r="L314"/>
  <c r="J314"/>
  <c r="H314"/>
  <c r="F314"/>
  <c r="AE313"/>
  <c r="AD313"/>
  <c r="AC313"/>
  <c r="AB313"/>
  <c r="AA313"/>
  <c r="Y313"/>
  <c r="W313"/>
  <c r="V313"/>
  <c r="R313"/>
  <c r="P313"/>
  <c r="N313"/>
  <c r="L313"/>
  <c r="J313"/>
  <c r="AE312"/>
  <c r="AD312"/>
  <c r="AC312"/>
  <c r="AB312"/>
  <c r="AA312"/>
  <c r="Y312"/>
  <c r="W312"/>
  <c r="V312"/>
  <c r="R312"/>
  <c r="N312"/>
  <c r="L312"/>
  <c r="J312"/>
  <c r="H312"/>
  <c r="F312"/>
  <c r="AE311"/>
  <c r="AD311"/>
  <c r="AC311"/>
  <c r="AB311"/>
  <c r="AA311"/>
  <c r="Y311"/>
  <c r="W311"/>
  <c r="V311"/>
  <c r="R311"/>
  <c r="N311"/>
  <c r="L311"/>
  <c r="J311"/>
  <c r="AE310"/>
  <c r="AD310"/>
  <c r="AC310"/>
  <c r="AB310"/>
  <c r="AA310"/>
  <c r="Y310"/>
  <c r="W310"/>
  <c r="V310"/>
  <c r="R310"/>
  <c r="N310"/>
  <c r="J310"/>
  <c r="H310"/>
  <c r="F310"/>
  <c r="AE309"/>
  <c r="AD309"/>
  <c r="AC309"/>
  <c r="AB309"/>
  <c r="AA309"/>
  <c r="Y309"/>
  <c r="W309"/>
  <c r="V309"/>
  <c r="T309"/>
  <c r="R309"/>
  <c r="N309"/>
  <c r="J309"/>
  <c r="AE308"/>
  <c r="AD308"/>
  <c r="AC308"/>
  <c r="AB308"/>
  <c r="AA308"/>
  <c r="Y308"/>
  <c r="W308"/>
  <c r="V308"/>
  <c r="R308"/>
  <c r="P308"/>
  <c r="N308"/>
  <c r="J308"/>
  <c r="F308"/>
  <c r="AE307"/>
  <c r="AD307"/>
  <c r="AC307"/>
  <c r="AB307"/>
  <c r="AA307"/>
  <c r="Y307"/>
  <c r="W307"/>
  <c r="V307"/>
  <c r="T307"/>
  <c r="R307"/>
  <c r="N307"/>
  <c r="J307"/>
  <c r="AE306"/>
  <c r="AD306"/>
  <c r="AC306"/>
  <c r="AB306"/>
  <c r="AA306"/>
  <c r="Y306"/>
  <c r="W306"/>
  <c r="V306"/>
  <c r="R306"/>
  <c r="P306"/>
  <c r="N306"/>
  <c r="J306"/>
  <c r="F306"/>
  <c r="AE305"/>
  <c r="AD305"/>
  <c r="AC305"/>
  <c r="AB305"/>
  <c r="AA305"/>
  <c r="Y305"/>
  <c r="W305"/>
  <c r="V305"/>
  <c r="R305"/>
  <c r="P305"/>
  <c r="N305"/>
  <c r="J305"/>
  <c r="AE304"/>
  <c r="AD304"/>
  <c r="AC304"/>
  <c r="AB304"/>
  <c r="AA304"/>
  <c r="Y304"/>
  <c r="W304"/>
  <c r="V304"/>
  <c r="R304"/>
  <c r="N304"/>
  <c r="L304"/>
  <c r="J304"/>
  <c r="F304"/>
  <c r="AE303"/>
  <c r="AD303"/>
  <c r="AC303"/>
  <c r="AB303"/>
  <c r="AA303"/>
  <c r="Y303"/>
  <c r="W303"/>
  <c r="V303"/>
  <c r="R303"/>
  <c r="P303"/>
  <c r="N303"/>
  <c r="J303"/>
  <c r="AE302"/>
  <c r="AD302"/>
  <c r="AC302"/>
  <c r="AB302"/>
  <c r="AA302"/>
  <c r="Y302"/>
  <c r="W302"/>
  <c r="V302"/>
  <c r="R302"/>
  <c r="N302"/>
  <c r="L302"/>
  <c r="J302"/>
  <c r="F302"/>
  <c r="AE301"/>
  <c r="AD301"/>
  <c r="AC301"/>
  <c r="AB301"/>
  <c r="AA301"/>
  <c r="Y301"/>
  <c r="W301"/>
  <c r="V301"/>
  <c r="R301"/>
  <c r="N301"/>
  <c r="AE299"/>
  <c r="AD299"/>
  <c r="AC299"/>
  <c r="AB299"/>
  <c r="AA299"/>
  <c r="Y299"/>
  <c r="W299"/>
  <c r="V299"/>
  <c r="R299"/>
  <c r="N299"/>
  <c r="L299"/>
  <c r="J299"/>
  <c r="F299"/>
  <c r="AE298"/>
  <c r="AD298"/>
  <c r="AC298"/>
  <c r="AB298"/>
  <c r="AA298"/>
  <c r="Y298"/>
  <c r="W298"/>
  <c r="V298"/>
  <c r="R298"/>
  <c r="N298"/>
  <c r="L298"/>
  <c r="J298"/>
  <c r="F298"/>
  <c r="AE297"/>
  <c r="AD297"/>
  <c r="AC297"/>
  <c r="AB297"/>
  <c r="AA297"/>
  <c r="Y297"/>
  <c r="W297"/>
  <c r="V297"/>
  <c r="R297"/>
  <c r="N297"/>
  <c r="J297"/>
  <c r="H297"/>
  <c r="F297"/>
  <c r="AE296"/>
  <c r="AD296"/>
  <c r="AC296"/>
  <c r="AB296"/>
  <c r="AA296"/>
  <c r="Y296"/>
  <c r="W296"/>
  <c r="V296"/>
  <c r="R296"/>
  <c r="N296"/>
  <c r="J296"/>
  <c r="H296"/>
  <c r="F296"/>
  <c r="AD295"/>
  <c r="AC295"/>
  <c r="AB295"/>
  <c r="W295"/>
  <c r="AD294"/>
  <c r="AC294"/>
  <c r="AB294"/>
  <c r="W294"/>
  <c r="AE293"/>
  <c r="AD293"/>
  <c r="AC293"/>
  <c r="AB293"/>
  <c r="AA293"/>
  <c r="Y293"/>
  <c r="W293"/>
  <c r="V293"/>
  <c r="T293"/>
  <c r="R293"/>
  <c r="P293"/>
  <c r="N293"/>
  <c r="L293"/>
  <c r="J293"/>
  <c r="H293"/>
  <c r="F293"/>
  <c r="AE292"/>
  <c r="AD292"/>
  <c r="AC292"/>
  <c r="AB292"/>
  <c r="AA292"/>
  <c r="Y292"/>
  <c r="W292"/>
  <c r="V292"/>
  <c r="T292"/>
  <c r="R292"/>
  <c r="P292"/>
  <c r="N292"/>
  <c r="L292"/>
  <c r="J292"/>
  <c r="H292"/>
  <c r="F292"/>
  <c r="AE291"/>
  <c r="AD291"/>
  <c r="AC291"/>
  <c r="AB291"/>
  <c r="AA291"/>
  <c r="Y291"/>
  <c r="W291"/>
  <c r="V291"/>
  <c r="R291"/>
  <c r="N291"/>
  <c r="L291"/>
  <c r="J291"/>
  <c r="AE290"/>
  <c r="AD290"/>
  <c r="AC290"/>
  <c r="AB290"/>
  <c r="AA290"/>
  <c r="Y290"/>
  <c r="W290"/>
  <c r="V290"/>
  <c r="R290"/>
  <c r="N290"/>
  <c r="J290"/>
  <c r="H290"/>
  <c r="F290"/>
  <c r="AE289"/>
  <c r="AD289"/>
  <c r="AC289"/>
  <c r="AB289"/>
  <c r="AA289"/>
  <c r="Y289"/>
  <c r="W289"/>
  <c r="V289"/>
  <c r="R289"/>
  <c r="N289"/>
  <c r="L289"/>
  <c r="J289"/>
  <c r="AE288"/>
  <c r="AD288"/>
  <c r="AC288"/>
  <c r="AB288"/>
  <c r="AA288"/>
  <c r="Y288"/>
  <c r="W288"/>
  <c r="V288"/>
  <c r="R288"/>
  <c r="N288"/>
  <c r="J288"/>
  <c r="H288"/>
  <c r="F288"/>
  <c r="AE287"/>
  <c r="AD287"/>
  <c r="AC287"/>
  <c r="AB287"/>
  <c r="AA287"/>
  <c r="Y287"/>
  <c r="W287"/>
  <c r="V287"/>
  <c r="T287"/>
  <c r="R287"/>
  <c r="N287"/>
  <c r="J287"/>
  <c r="AE286"/>
  <c r="AD286"/>
  <c r="AC286"/>
  <c r="AB286"/>
  <c r="AA286"/>
  <c r="Y286"/>
  <c r="W286"/>
  <c r="V286"/>
  <c r="R286"/>
  <c r="P286"/>
  <c r="N286"/>
  <c r="J286"/>
  <c r="F286"/>
  <c r="AE285"/>
  <c r="AD285"/>
  <c r="AC285"/>
  <c r="AB285"/>
  <c r="AA285"/>
  <c r="Y285"/>
  <c r="W285"/>
  <c r="V285"/>
  <c r="T285"/>
  <c r="R285"/>
  <c r="N285"/>
  <c r="J285"/>
  <c r="AE284"/>
  <c r="AD284"/>
  <c r="AC284"/>
  <c r="AB284"/>
  <c r="AA284"/>
  <c r="Y284"/>
  <c r="W284"/>
  <c r="V284"/>
  <c r="R284"/>
  <c r="P284"/>
  <c r="N284"/>
  <c r="J284"/>
  <c r="F284"/>
  <c r="AE283"/>
  <c r="AD283"/>
  <c r="AC283"/>
  <c r="AB283"/>
  <c r="AA283"/>
  <c r="Y283"/>
  <c r="W283"/>
  <c r="V283"/>
  <c r="R283"/>
  <c r="P283"/>
  <c r="N283"/>
  <c r="J283"/>
  <c r="AE282"/>
  <c r="AD282"/>
  <c r="AC282"/>
  <c r="AB282"/>
  <c r="AA282"/>
  <c r="Y282"/>
  <c r="W282"/>
  <c r="V282"/>
  <c r="R282"/>
  <c r="N282"/>
  <c r="L282"/>
  <c r="J282"/>
  <c r="F282"/>
  <c r="AE281"/>
  <c r="AD281"/>
  <c r="AC281"/>
  <c r="AB281"/>
  <c r="AA281"/>
  <c r="Y281"/>
  <c r="W281"/>
  <c r="V281"/>
  <c r="R281"/>
  <c r="P281"/>
  <c r="N281"/>
  <c r="J281"/>
  <c r="AE280"/>
  <c r="AD280"/>
  <c r="AC280"/>
  <c r="AB280"/>
  <c r="AA280"/>
  <c r="Y280"/>
  <c r="W280"/>
  <c r="V280"/>
  <c r="R280"/>
  <c r="N280"/>
  <c r="L280"/>
  <c r="J280"/>
  <c r="F280"/>
  <c r="AE279"/>
  <c r="AD279"/>
  <c r="AC279"/>
  <c r="AB279"/>
  <c r="AA279"/>
  <c r="Y279"/>
  <c r="W279"/>
  <c r="V279"/>
  <c r="R279"/>
  <c r="N279"/>
  <c r="AE277"/>
  <c r="AD277"/>
  <c r="AC277"/>
  <c r="AB277"/>
  <c r="AA277"/>
  <c r="Y277"/>
  <c r="W277"/>
  <c r="V277"/>
  <c r="R277"/>
  <c r="N277"/>
  <c r="L277"/>
  <c r="J277"/>
  <c r="F277"/>
  <c r="AE276"/>
  <c r="AD276"/>
  <c r="AC276"/>
  <c r="AB276"/>
  <c r="AA276"/>
  <c r="Y276"/>
  <c r="W276"/>
  <c r="V276"/>
  <c r="R276"/>
  <c r="N276"/>
  <c r="L276"/>
  <c r="J276"/>
  <c r="F276"/>
  <c r="AE275"/>
  <c r="AD275"/>
  <c r="AC275"/>
  <c r="AB275"/>
  <c r="AA275"/>
  <c r="Y275"/>
  <c r="W275"/>
  <c r="V275"/>
  <c r="R275"/>
  <c r="N275"/>
  <c r="J275"/>
  <c r="H275"/>
  <c r="F275"/>
  <c r="AE274"/>
  <c r="AD274"/>
  <c r="AC274"/>
  <c r="AB274"/>
  <c r="AA274"/>
  <c r="Y274"/>
  <c r="W274"/>
  <c r="V274"/>
  <c r="R274"/>
  <c r="N274"/>
  <c r="J274"/>
  <c r="H274"/>
  <c r="F274"/>
  <c r="AD273"/>
  <c r="AC273"/>
  <c r="AB273"/>
  <c r="W273"/>
  <c r="AD272"/>
  <c r="AC272"/>
  <c r="AB272"/>
  <c r="W272"/>
  <c r="AE271"/>
  <c r="AD271"/>
  <c r="AC271"/>
  <c r="AB271"/>
  <c r="AA271"/>
  <c r="Y271"/>
  <c r="W271"/>
  <c r="V271"/>
  <c r="T271"/>
  <c r="R271"/>
  <c r="P271"/>
  <c r="N271"/>
  <c r="L271"/>
  <c r="J271"/>
  <c r="H271"/>
  <c r="F271"/>
  <c r="AE270"/>
  <c r="AD270"/>
  <c r="AC270"/>
  <c r="AB270"/>
  <c r="AA270"/>
  <c r="Y270"/>
  <c r="W270"/>
  <c r="V270"/>
  <c r="T270"/>
  <c r="R270"/>
  <c r="P270"/>
  <c r="N270"/>
  <c r="L270"/>
  <c r="J270"/>
  <c r="H270"/>
  <c r="F270"/>
  <c r="AE269"/>
  <c r="AD269"/>
  <c r="AC269"/>
  <c r="AB269"/>
  <c r="AA269"/>
  <c r="Y269"/>
  <c r="W269"/>
  <c r="V269"/>
  <c r="R269"/>
  <c r="N269"/>
  <c r="L269"/>
  <c r="J269"/>
  <c r="AE268"/>
  <c r="AD268"/>
  <c r="AC268"/>
  <c r="AB268"/>
  <c r="AA268"/>
  <c r="Y268"/>
  <c r="W268"/>
  <c r="V268"/>
  <c r="R268"/>
  <c r="N268"/>
  <c r="J268"/>
  <c r="H268"/>
  <c r="F268"/>
  <c r="AE267"/>
  <c r="AD267"/>
  <c r="AC267"/>
  <c r="AB267"/>
  <c r="AA267"/>
  <c r="Y267"/>
  <c r="W267"/>
  <c r="V267"/>
  <c r="R267"/>
  <c r="N267"/>
  <c r="L267"/>
  <c r="J267"/>
  <c r="AE266"/>
  <c r="AD266"/>
  <c r="AC266"/>
  <c r="AB266"/>
  <c r="AA266"/>
  <c r="Y266"/>
  <c r="W266"/>
  <c r="V266"/>
  <c r="R266"/>
  <c r="N266"/>
  <c r="J266"/>
  <c r="H266"/>
  <c r="F266"/>
  <c r="AE265"/>
  <c r="AD265"/>
  <c r="AC265"/>
  <c r="AB265"/>
  <c r="AA265"/>
  <c r="Y265"/>
  <c r="W265"/>
  <c r="V265"/>
  <c r="T265"/>
  <c r="R265"/>
  <c r="N265"/>
  <c r="J265"/>
  <c r="AE264"/>
  <c r="AD264"/>
  <c r="AC264"/>
  <c r="AB264"/>
  <c r="AA264"/>
  <c r="Y264"/>
  <c r="W264"/>
  <c r="V264"/>
  <c r="R264"/>
  <c r="P264"/>
  <c r="N264"/>
  <c r="J264"/>
  <c r="F264"/>
  <c r="AE263"/>
  <c r="AD263"/>
  <c r="AC263"/>
  <c r="AB263"/>
  <c r="AA263"/>
  <c r="Y263"/>
  <c r="W263"/>
  <c r="V263"/>
  <c r="T263"/>
  <c r="R263"/>
  <c r="N263"/>
  <c r="J263"/>
  <c r="AE262"/>
  <c r="AD262"/>
  <c r="AC262"/>
  <c r="AB262"/>
  <c r="AA262"/>
  <c r="Y262"/>
  <c r="W262"/>
  <c r="V262"/>
  <c r="R262"/>
  <c r="P262"/>
  <c r="N262"/>
  <c r="J262"/>
  <c r="F262"/>
  <c r="AE261"/>
  <c r="AD261"/>
  <c r="AC261"/>
  <c r="AB261"/>
  <c r="AA261"/>
  <c r="Y261"/>
  <c r="W261"/>
  <c r="V261"/>
  <c r="R261"/>
  <c r="P261"/>
  <c r="N261"/>
  <c r="J261"/>
  <c r="AE260"/>
  <c r="AD260"/>
  <c r="AC260"/>
  <c r="AB260"/>
  <c r="AA260"/>
  <c r="Y260"/>
  <c r="W260"/>
  <c r="V260"/>
  <c r="R260"/>
  <c r="N260"/>
  <c r="L260"/>
  <c r="J260"/>
  <c r="F260"/>
  <c r="AE259"/>
  <c r="AD259"/>
  <c r="AC259"/>
  <c r="AB259"/>
  <c r="AA259"/>
  <c r="Y259"/>
  <c r="W259"/>
  <c r="V259"/>
  <c r="R259"/>
  <c r="P259"/>
  <c r="N259"/>
  <c r="J259"/>
  <c r="AE258"/>
  <c r="AD258"/>
  <c r="AC258"/>
  <c r="AB258"/>
  <c r="AA258"/>
  <c r="Y258"/>
  <c r="W258"/>
  <c r="V258"/>
  <c r="R258"/>
  <c r="N258"/>
  <c r="L258"/>
  <c r="J258"/>
  <c r="F258"/>
  <c r="AE257"/>
  <c r="AD257"/>
  <c r="AC257"/>
  <c r="AB257"/>
  <c r="AA257"/>
  <c r="Y257"/>
  <c r="W257"/>
  <c r="V257"/>
  <c r="R257"/>
  <c r="N257"/>
  <c r="AE255"/>
  <c r="AD255"/>
  <c r="AC255"/>
  <c r="AB255"/>
  <c r="AA255"/>
  <c r="Y255"/>
  <c r="W255"/>
  <c r="V255"/>
  <c r="R255"/>
  <c r="N255"/>
  <c r="L255"/>
  <c r="J255"/>
  <c r="F255"/>
  <c r="AE254"/>
  <c r="AD254"/>
  <c r="AC254"/>
  <c r="AB254"/>
  <c r="AA254"/>
  <c r="Y254"/>
  <c r="W254"/>
  <c r="V254"/>
  <c r="R254"/>
  <c r="N254"/>
  <c r="L254"/>
  <c r="J254"/>
  <c r="F254"/>
  <c r="AE253"/>
  <c r="AD253"/>
  <c r="AC253"/>
  <c r="AB253"/>
  <c r="AA253"/>
  <c r="Y253"/>
  <c r="W253"/>
  <c r="V253"/>
  <c r="R253"/>
  <c r="N253"/>
  <c r="J253"/>
  <c r="H253"/>
  <c r="F253"/>
  <c r="AE252"/>
  <c r="AD252"/>
  <c r="AC252"/>
  <c r="AB252"/>
  <c r="AA252"/>
  <c r="Y252"/>
  <c r="W252"/>
  <c r="V252"/>
  <c r="R252"/>
  <c r="N252"/>
  <c r="J252"/>
  <c r="H252"/>
  <c r="F252"/>
  <c r="AD251"/>
  <c r="AC251"/>
  <c r="AB251"/>
  <c r="W251"/>
  <c r="AD250"/>
  <c r="AC250"/>
  <c r="AB250"/>
  <c r="W250"/>
  <c r="AE249"/>
  <c r="AD249"/>
  <c r="AC249"/>
  <c r="AB249"/>
  <c r="AA249"/>
  <c r="Y249"/>
  <c r="W249"/>
  <c r="V249"/>
  <c r="T249"/>
  <c r="R249"/>
  <c r="P249"/>
  <c r="N249"/>
  <c r="L249"/>
  <c r="J249"/>
  <c r="H249"/>
  <c r="F249"/>
  <c r="AE248"/>
  <c r="AD248"/>
  <c r="AC248"/>
  <c r="AB248"/>
  <c r="AA248"/>
  <c r="Y248"/>
  <c r="W248"/>
  <c r="V248"/>
  <c r="T248"/>
  <c r="R248"/>
  <c r="P248"/>
  <c r="N248"/>
  <c r="L248"/>
  <c r="J248"/>
  <c r="H248"/>
  <c r="F248"/>
  <c r="AE247"/>
  <c r="AD247"/>
  <c r="AC247"/>
  <c r="AB247"/>
  <c r="AA247"/>
  <c r="Y247"/>
  <c r="W247"/>
  <c r="V247"/>
  <c r="R247"/>
  <c r="N247"/>
  <c r="L247"/>
  <c r="J247"/>
  <c r="AE246"/>
  <c r="AD246"/>
  <c r="AC246"/>
  <c r="AB246"/>
  <c r="AA246"/>
  <c r="Y246"/>
  <c r="W246"/>
  <c r="V246"/>
  <c r="R246"/>
  <c r="N246"/>
  <c r="J246"/>
  <c r="H246"/>
  <c r="F246"/>
  <c r="AE245"/>
  <c r="AD245"/>
  <c r="AC245"/>
  <c r="AB245"/>
  <c r="AA245"/>
  <c r="Y245"/>
  <c r="W245"/>
  <c r="V245"/>
  <c r="R245"/>
  <c r="N245"/>
  <c r="L245"/>
  <c r="J245"/>
  <c r="AE244"/>
  <c r="AD244"/>
  <c r="AC244"/>
  <c r="AB244"/>
  <c r="AA244"/>
  <c r="Y244"/>
  <c r="W244"/>
  <c r="V244"/>
  <c r="R244"/>
  <c r="N244"/>
  <c r="J244"/>
  <c r="H244"/>
  <c r="F244"/>
  <c r="AE243"/>
  <c r="AD243"/>
  <c r="AC243"/>
  <c r="AB243"/>
  <c r="AA243"/>
  <c r="Y243"/>
  <c r="W243"/>
  <c r="V243"/>
  <c r="T243"/>
  <c r="R243"/>
  <c r="N243"/>
  <c r="J243"/>
  <c r="AE242"/>
  <c r="AD242"/>
  <c r="AC242"/>
  <c r="AB242"/>
  <c r="AA242"/>
  <c r="Y242"/>
  <c r="W242"/>
  <c r="V242"/>
  <c r="R242"/>
  <c r="P242"/>
  <c r="N242"/>
  <c r="J242"/>
  <c r="F242"/>
  <c r="AE241"/>
  <c r="AD241"/>
  <c r="AC241"/>
  <c r="AB241"/>
  <c r="AA241"/>
  <c r="Y241"/>
  <c r="W241"/>
  <c r="V241"/>
  <c r="T241"/>
  <c r="R241"/>
  <c r="N241"/>
  <c r="J241"/>
  <c r="AE240"/>
  <c r="AD240"/>
  <c r="AC240"/>
  <c r="AB240"/>
  <c r="AA240"/>
  <c r="Y240"/>
  <c r="W240"/>
  <c r="V240"/>
  <c r="R240"/>
  <c r="P240"/>
  <c r="N240"/>
  <c r="J240"/>
  <c r="F240"/>
  <c r="AE239"/>
  <c r="AD239"/>
  <c r="AC239"/>
  <c r="AB239"/>
  <c r="AA239"/>
  <c r="Y239"/>
  <c r="W239"/>
  <c r="V239"/>
  <c r="R239"/>
  <c r="P239"/>
  <c r="N239"/>
  <c r="J239"/>
  <c r="AE238"/>
  <c r="AD238"/>
  <c r="AC238"/>
  <c r="AB238"/>
  <c r="AA238"/>
  <c r="Y238"/>
  <c r="W238"/>
  <c r="V238"/>
  <c r="R238"/>
  <c r="N238"/>
  <c r="L238"/>
  <c r="J238"/>
  <c r="F238"/>
  <c r="AE237"/>
  <c r="AD237"/>
  <c r="AC237"/>
  <c r="AB237"/>
  <c r="AA237"/>
  <c r="Y237"/>
  <c r="W237"/>
  <c r="V237"/>
  <c r="R237"/>
  <c r="P237"/>
  <c r="N237"/>
  <c r="J237"/>
  <c r="AE236"/>
  <c r="AD236"/>
  <c r="AC236"/>
  <c r="AB236"/>
  <c r="AA236"/>
  <c r="Y236"/>
  <c r="W236"/>
  <c r="V236"/>
  <c r="R236"/>
  <c r="N236"/>
  <c r="L236"/>
  <c r="J236"/>
  <c r="F236"/>
  <c r="AE235"/>
  <c r="AD235"/>
  <c r="AC235"/>
  <c r="AB235"/>
  <c r="AA235"/>
  <c r="Y235"/>
  <c r="W235"/>
  <c r="V235"/>
  <c r="R235"/>
  <c r="N235"/>
  <c r="AE233"/>
  <c r="AD233"/>
  <c r="AC233"/>
  <c r="AB233"/>
  <c r="AA233"/>
  <c r="Y233"/>
  <c r="W233"/>
  <c r="V233"/>
  <c r="R233"/>
  <c r="N233"/>
  <c r="L233"/>
  <c r="J233"/>
  <c r="F233"/>
  <c r="AE232"/>
  <c r="AD232"/>
  <c r="AC232"/>
  <c r="AB232"/>
  <c r="AA232"/>
  <c r="Y232"/>
  <c r="W232"/>
  <c r="V232"/>
  <c r="R232"/>
  <c r="N232"/>
  <c r="L232"/>
  <c r="J232"/>
  <c r="F232"/>
  <c r="AE231"/>
  <c r="AD231"/>
  <c r="AC231"/>
  <c r="AB231"/>
  <c r="AA231"/>
  <c r="Y231"/>
  <c r="W231"/>
  <c r="V231"/>
  <c r="R231"/>
  <c r="N231"/>
  <c r="J231"/>
  <c r="H231"/>
  <c r="F231"/>
  <c r="AE230"/>
  <c r="AD230"/>
  <c r="AC230"/>
  <c r="AB230"/>
  <c r="AA230"/>
  <c r="Y230"/>
  <c r="W230"/>
  <c r="V230"/>
  <c r="R230"/>
  <c r="N230"/>
  <c r="J230"/>
  <c r="H230"/>
  <c r="F230"/>
  <c r="AD229"/>
  <c r="AC229"/>
  <c r="AB229"/>
  <c r="W229"/>
  <c r="AD228"/>
  <c r="AC228"/>
  <c r="AB228"/>
  <c r="W228"/>
  <c r="AE227"/>
  <c r="AD227"/>
  <c r="AC227"/>
  <c r="AB227"/>
  <c r="AA227"/>
  <c r="Y227"/>
  <c r="W227"/>
  <c r="V227"/>
  <c r="T227"/>
  <c r="R227"/>
  <c r="P227"/>
  <c r="N227"/>
  <c r="L227"/>
  <c r="J227"/>
  <c r="H227"/>
  <c r="F227"/>
  <c r="AE226"/>
  <c r="AD226"/>
  <c r="AC226"/>
  <c r="AB226"/>
  <c r="AA226"/>
  <c r="Y226"/>
  <c r="W226"/>
  <c r="V226"/>
  <c r="T226"/>
  <c r="R226"/>
  <c r="P226"/>
  <c r="N226"/>
  <c r="L226"/>
  <c r="J226"/>
  <c r="H226"/>
  <c r="F226"/>
  <c r="AE225"/>
  <c r="AD225"/>
  <c r="AC225"/>
  <c r="AB225"/>
  <c r="AA225"/>
  <c r="Y225"/>
  <c r="W225"/>
  <c r="V225"/>
  <c r="R225"/>
  <c r="N225"/>
  <c r="L225"/>
  <c r="J225"/>
  <c r="AE224"/>
  <c r="AD224"/>
  <c r="AC224"/>
  <c r="AB224"/>
  <c r="AA224"/>
  <c r="Y224"/>
  <c r="W224"/>
  <c r="V224"/>
  <c r="R224"/>
  <c r="N224"/>
  <c r="J224"/>
  <c r="H224"/>
  <c r="F224"/>
  <c r="AE223"/>
  <c r="AD223"/>
  <c r="AC223"/>
  <c r="AB223"/>
  <c r="AA223"/>
  <c r="Y223"/>
  <c r="W223"/>
  <c r="V223"/>
  <c r="R223"/>
  <c r="N223"/>
  <c r="L223"/>
  <c r="J223"/>
  <c r="AE222"/>
  <c r="AD222"/>
  <c r="AC222"/>
  <c r="AB222"/>
  <c r="AA222"/>
  <c r="Y222"/>
  <c r="W222"/>
  <c r="V222"/>
  <c r="R222"/>
  <c r="N222"/>
  <c r="J222"/>
  <c r="H222"/>
  <c r="F222"/>
  <c r="AE221"/>
  <c r="AD221"/>
  <c r="AC221"/>
  <c r="AB221"/>
  <c r="AA221"/>
  <c r="Y221"/>
  <c r="W221"/>
  <c r="V221"/>
  <c r="T221"/>
  <c r="R221"/>
  <c r="N221"/>
  <c r="J221"/>
  <c r="AE220"/>
  <c r="AD220"/>
  <c r="AC220"/>
  <c r="AB220"/>
  <c r="AA220"/>
  <c r="Y220"/>
  <c r="W220"/>
  <c r="V220"/>
  <c r="R220"/>
  <c r="P220"/>
  <c r="N220"/>
  <c r="J220"/>
  <c r="F220"/>
  <c r="AE219"/>
  <c r="AD219"/>
  <c r="AC219"/>
  <c r="AB219"/>
  <c r="AA219"/>
  <c r="Y219"/>
  <c r="W219"/>
  <c r="V219"/>
  <c r="T219"/>
  <c r="R219"/>
  <c r="N219"/>
  <c r="J219"/>
  <c r="AE218"/>
  <c r="AD218"/>
  <c r="AC218"/>
  <c r="AB218"/>
  <c r="AA218"/>
  <c r="Y218"/>
  <c r="W218"/>
  <c r="V218"/>
  <c r="R218"/>
  <c r="P218"/>
  <c r="N218"/>
  <c r="J218"/>
  <c r="F218"/>
  <c r="AE217"/>
  <c r="AD217"/>
  <c r="AC217"/>
  <c r="AB217"/>
  <c r="AA217"/>
  <c r="Y217"/>
  <c r="W217"/>
  <c r="V217"/>
  <c r="R217"/>
  <c r="P217"/>
  <c r="N217"/>
  <c r="J217"/>
  <c r="AE216"/>
  <c r="AD216"/>
  <c r="AC216"/>
  <c r="AB216"/>
  <c r="AA216"/>
  <c r="Y216"/>
  <c r="W216"/>
  <c r="V216"/>
  <c r="R216"/>
  <c r="N216"/>
  <c r="L216"/>
  <c r="J216"/>
  <c r="F216"/>
  <c r="AE215"/>
  <c r="AD215"/>
  <c r="AC215"/>
  <c r="AB215"/>
  <c r="AA215"/>
  <c r="Y215"/>
  <c r="W215"/>
  <c r="V215"/>
  <c r="R215"/>
  <c r="P215"/>
  <c r="N215"/>
  <c r="J215"/>
  <c r="AE214"/>
  <c r="AD214"/>
  <c r="AC214"/>
  <c r="AB214"/>
  <c r="AA214"/>
  <c r="Y214"/>
  <c r="W214"/>
  <c r="V214"/>
  <c r="R214"/>
  <c r="N214"/>
  <c r="L214"/>
  <c r="J214"/>
  <c r="F214"/>
  <c r="AE213"/>
  <c r="AD213"/>
  <c r="AC213"/>
  <c r="AB213"/>
  <c r="AA213"/>
  <c r="Y213"/>
  <c r="W213"/>
  <c r="V213"/>
  <c r="R213"/>
  <c r="N213"/>
  <c r="AE211"/>
  <c r="AD211"/>
  <c r="AC211"/>
  <c r="AB211"/>
  <c r="AA211"/>
  <c r="Y211"/>
  <c r="W211"/>
  <c r="V211"/>
  <c r="R211"/>
  <c r="N211"/>
  <c r="L211"/>
  <c r="J211"/>
  <c r="F211"/>
  <c r="AE210"/>
  <c r="AD210"/>
  <c r="AC210"/>
  <c r="AB210"/>
  <c r="AA210"/>
  <c r="Y210"/>
  <c r="W210"/>
  <c r="V210"/>
  <c r="R210"/>
  <c r="N210"/>
  <c r="L210"/>
  <c r="J210"/>
  <c r="F210"/>
  <c r="AE209"/>
  <c r="AD209"/>
  <c r="AC209"/>
  <c r="AB209"/>
  <c r="AA209"/>
  <c r="Y209"/>
  <c r="W209"/>
  <c r="V209"/>
  <c r="R209"/>
  <c r="N209"/>
  <c r="J209"/>
  <c r="H209"/>
  <c r="F209"/>
  <c r="AE208"/>
  <c r="AD208"/>
  <c r="AC208"/>
  <c r="AB208"/>
  <c r="AA208"/>
  <c r="Y208"/>
  <c r="W208"/>
  <c r="V208"/>
  <c r="R208"/>
  <c r="N208"/>
  <c r="J208"/>
  <c r="H208"/>
  <c r="F208"/>
  <c r="AE207"/>
  <c r="AD207"/>
  <c r="AC207"/>
  <c r="AB207"/>
  <c r="AA207"/>
  <c r="Y207"/>
  <c r="W207"/>
  <c r="V207"/>
  <c r="R207"/>
  <c r="N207"/>
  <c r="AE206"/>
  <c r="AD206"/>
  <c r="AC206"/>
  <c r="AB206"/>
  <c r="AA206"/>
  <c r="Y206"/>
  <c r="W206"/>
  <c r="V206"/>
  <c r="R206"/>
  <c r="N206"/>
  <c r="D205"/>
  <c r="AE204"/>
  <c r="AD204"/>
  <c r="AC204"/>
  <c r="AB204"/>
  <c r="AA204"/>
  <c r="Y204"/>
  <c r="W204"/>
  <c r="V204"/>
  <c r="T204"/>
  <c r="R204"/>
  <c r="N204"/>
  <c r="J204"/>
  <c r="F204"/>
  <c r="AE203"/>
  <c r="AD203"/>
  <c r="AC203"/>
  <c r="AB203"/>
  <c r="AA203"/>
  <c r="Y203"/>
  <c r="W203"/>
  <c r="V203"/>
  <c r="T203"/>
  <c r="R203"/>
  <c r="N203"/>
  <c r="J203"/>
  <c r="F203"/>
  <c r="AE202"/>
  <c r="AD202"/>
  <c r="AC202"/>
  <c r="AB202"/>
  <c r="AA202"/>
  <c r="Y202"/>
  <c r="W202"/>
  <c r="V202"/>
  <c r="R202"/>
  <c r="P202"/>
  <c r="N202"/>
  <c r="J202"/>
  <c r="F202"/>
  <c r="AD201"/>
  <c r="AC201"/>
  <c r="AB201"/>
  <c r="W201"/>
  <c r="AD200"/>
  <c r="AC200"/>
  <c r="AB200"/>
  <c r="W200"/>
  <c r="AE199"/>
  <c r="AD199"/>
  <c r="AC199"/>
  <c r="AB199"/>
  <c r="AA199"/>
  <c r="Y199"/>
  <c r="W199"/>
  <c r="V199"/>
  <c r="T199"/>
  <c r="R199"/>
  <c r="N199"/>
  <c r="J199"/>
  <c r="F199"/>
  <c r="AE198"/>
  <c r="AD198"/>
  <c r="AC198"/>
  <c r="AB198"/>
  <c r="AA198"/>
  <c r="Y198"/>
  <c r="W198"/>
  <c r="V198"/>
  <c r="T198"/>
  <c r="R198"/>
  <c r="N198"/>
  <c r="J198"/>
  <c r="F198"/>
  <c r="AE197"/>
  <c r="AD197"/>
  <c r="AC197"/>
  <c r="AB197"/>
  <c r="AA197"/>
  <c r="Y197"/>
  <c r="W197"/>
  <c r="V197"/>
  <c r="R197"/>
  <c r="P197"/>
  <c r="N197"/>
  <c r="J197"/>
  <c r="F197"/>
  <c r="AD196"/>
  <c r="AC196"/>
  <c r="AB196"/>
  <c r="W196"/>
  <c r="AD195"/>
  <c r="AC195"/>
  <c r="AB195"/>
  <c r="W195"/>
  <c r="AE194"/>
  <c r="AD194"/>
  <c r="AC194"/>
  <c r="AB194"/>
  <c r="AA194"/>
  <c r="Y194"/>
  <c r="W194"/>
  <c r="V194"/>
  <c r="T194"/>
  <c r="R194"/>
  <c r="N194"/>
  <c r="J194"/>
  <c r="F194"/>
  <c r="AE193"/>
  <c r="AD193"/>
  <c r="AC193"/>
  <c r="AB193"/>
  <c r="AA193"/>
  <c r="Y193"/>
  <c r="W193"/>
  <c r="V193"/>
  <c r="T193"/>
  <c r="R193"/>
  <c r="N193"/>
  <c r="J193"/>
  <c r="F193"/>
  <c r="AE192"/>
  <c r="AD192"/>
  <c r="AC192"/>
  <c r="AB192"/>
  <c r="AA192"/>
  <c r="Y192"/>
  <c r="W192"/>
  <c r="V192"/>
  <c r="T192"/>
  <c r="R192"/>
  <c r="P192"/>
  <c r="N192"/>
  <c r="J192"/>
  <c r="F192"/>
  <c r="AD191"/>
  <c r="AC191"/>
  <c r="AB191"/>
  <c r="W191"/>
  <c r="AD190"/>
  <c r="AC190"/>
  <c r="AB190"/>
  <c r="W190"/>
  <c r="AE189"/>
  <c r="AD189"/>
  <c r="AC189"/>
  <c r="AB189"/>
  <c r="AA189"/>
  <c r="Y189"/>
  <c r="W189"/>
  <c r="V189"/>
  <c r="T189"/>
  <c r="R189"/>
  <c r="N189"/>
  <c r="J189"/>
  <c r="H189"/>
  <c r="F189"/>
  <c r="AE188"/>
  <c r="AD188"/>
  <c r="AC188"/>
  <c r="AB188"/>
  <c r="AA188"/>
  <c r="Y188"/>
  <c r="W188"/>
  <c r="V188"/>
  <c r="T188"/>
  <c r="R188"/>
  <c r="P188"/>
  <c r="N188"/>
  <c r="J188"/>
  <c r="H188"/>
  <c r="F188"/>
  <c r="AE187"/>
  <c r="AD187"/>
  <c r="AC187"/>
  <c r="AB187"/>
  <c r="AA187"/>
  <c r="Y187"/>
  <c r="W187"/>
  <c r="V187"/>
  <c r="T187"/>
  <c r="R187"/>
  <c r="P187"/>
  <c r="N187"/>
  <c r="L187"/>
  <c r="J187"/>
  <c r="H187"/>
  <c r="F187"/>
  <c r="AE186"/>
  <c r="AD186"/>
  <c r="AC186"/>
  <c r="AB186"/>
  <c r="AA186"/>
  <c r="Y186"/>
  <c r="W186"/>
  <c r="V186"/>
  <c r="R186"/>
  <c r="P186"/>
  <c r="N186"/>
  <c r="L186"/>
  <c r="J186"/>
  <c r="H186"/>
  <c r="F186"/>
  <c r="AE185"/>
  <c r="AD185"/>
  <c r="AC185"/>
  <c r="AB185"/>
  <c r="AA185"/>
  <c r="Y185"/>
  <c r="W185"/>
  <c r="V185"/>
  <c r="R185"/>
  <c r="P185"/>
  <c r="N185"/>
  <c r="L185"/>
  <c r="J185"/>
  <c r="H185"/>
  <c r="F185"/>
  <c r="AE184"/>
  <c r="AD184"/>
  <c r="AC184"/>
  <c r="AB184"/>
  <c r="AA184"/>
  <c r="Y184"/>
  <c r="W184"/>
  <c r="V184"/>
  <c r="R184"/>
  <c r="N184"/>
  <c r="L184"/>
  <c r="J184"/>
  <c r="H184"/>
  <c r="F184"/>
  <c r="AE183"/>
  <c r="AD183"/>
  <c r="AC183"/>
  <c r="AB183"/>
  <c r="AA183"/>
  <c r="Y183"/>
  <c r="W183"/>
  <c r="V183"/>
  <c r="R183"/>
  <c r="N183"/>
  <c r="L183"/>
  <c r="J183"/>
  <c r="H183"/>
  <c r="F183"/>
  <c r="AE182"/>
  <c r="AD182"/>
  <c r="AC182"/>
  <c r="AB182"/>
  <c r="AA182"/>
  <c r="Y182"/>
  <c r="W182"/>
  <c r="V182"/>
  <c r="R182"/>
  <c r="N182"/>
  <c r="J182"/>
  <c r="H182"/>
  <c r="F182"/>
  <c r="AE181"/>
  <c r="AD181"/>
  <c r="AC181"/>
  <c r="AB181"/>
  <c r="AA181"/>
  <c r="Y181"/>
  <c r="W181"/>
  <c r="V181"/>
  <c r="R181"/>
  <c r="N181"/>
  <c r="J181"/>
  <c r="H181"/>
  <c r="F181"/>
  <c r="D180"/>
  <c r="AE179"/>
  <c r="AD179"/>
  <c r="AC179"/>
  <c r="AB179"/>
  <c r="AA179"/>
  <c r="Y179"/>
  <c r="W179"/>
  <c r="V179"/>
  <c r="T179"/>
  <c r="R179"/>
  <c r="N179"/>
  <c r="J179"/>
  <c r="H179"/>
  <c r="F179"/>
  <c r="AE178"/>
  <c r="AD178"/>
  <c r="AC178"/>
  <c r="AB178"/>
  <c r="AA178"/>
  <c r="Y178"/>
  <c r="W178"/>
  <c r="V178"/>
  <c r="T178"/>
  <c r="R178"/>
  <c r="P178"/>
  <c r="N178"/>
  <c r="L178"/>
  <c r="J178"/>
  <c r="H178"/>
  <c r="F178"/>
  <c r="AE177"/>
  <c r="AD177"/>
  <c r="AC177"/>
  <c r="AB177"/>
  <c r="AA177"/>
  <c r="Y177"/>
  <c r="W177"/>
  <c r="V177"/>
  <c r="R177"/>
  <c r="P177"/>
  <c r="N177"/>
  <c r="L177"/>
  <c r="J177"/>
  <c r="H177"/>
  <c r="F177"/>
  <c r="AE176"/>
  <c r="AD176"/>
  <c r="AC176"/>
  <c r="AB176"/>
  <c r="AA176"/>
  <c r="Y176"/>
  <c r="W176"/>
  <c r="V176"/>
  <c r="R176"/>
  <c r="P176"/>
  <c r="N176"/>
  <c r="L176"/>
  <c r="J176"/>
  <c r="H176"/>
  <c r="F176"/>
  <c r="AE175"/>
  <c r="AD175"/>
  <c r="AC175"/>
  <c r="AB175"/>
  <c r="AA175"/>
  <c r="Y175"/>
  <c r="W175"/>
  <c r="V175"/>
  <c r="R175"/>
  <c r="N175"/>
  <c r="L175"/>
  <c r="J175"/>
  <c r="H175"/>
  <c r="F175"/>
  <c r="AE174"/>
  <c r="AD174"/>
  <c r="AC174"/>
  <c r="AB174"/>
  <c r="AA174"/>
  <c r="Y174"/>
  <c r="W174"/>
  <c r="V174"/>
  <c r="R174"/>
  <c r="N174"/>
  <c r="L174"/>
  <c r="J174"/>
  <c r="H174"/>
  <c r="F174"/>
  <c r="AE173"/>
  <c r="AD173"/>
  <c r="AC173"/>
  <c r="AB173"/>
  <c r="AA173"/>
  <c r="Y173"/>
  <c r="W173"/>
  <c r="V173"/>
  <c r="R173"/>
  <c r="N173"/>
  <c r="J173"/>
  <c r="H173"/>
  <c r="F173"/>
  <c r="AE172"/>
  <c r="AD172"/>
  <c r="AC172"/>
  <c r="AB172"/>
  <c r="AA172"/>
  <c r="Y172"/>
  <c r="W172"/>
  <c r="V172"/>
  <c r="R172"/>
  <c r="N172"/>
  <c r="J172"/>
  <c r="H172"/>
  <c r="F172"/>
  <c r="D171"/>
  <c r="AE170"/>
  <c r="AD170"/>
  <c r="AC170"/>
  <c r="AB170"/>
  <c r="AA170"/>
  <c r="Y170"/>
  <c r="W170"/>
  <c r="V170"/>
  <c r="R170"/>
  <c r="N170"/>
  <c r="AE169"/>
  <c r="AD169"/>
  <c r="AC169"/>
  <c r="AB169"/>
  <c r="AA169"/>
  <c r="Y169"/>
  <c r="W169"/>
  <c r="V169"/>
  <c r="T169"/>
  <c r="R169"/>
  <c r="N169"/>
  <c r="J169"/>
  <c r="F169"/>
  <c r="AE168"/>
  <c r="AD168"/>
  <c r="AC168"/>
  <c r="AB168"/>
  <c r="AA168"/>
  <c r="Y168"/>
  <c r="W168"/>
  <c r="V168"/>
  <c r="T168"/>
  <c r="R168"/>
  <c r="N168"/>
  <c r="J168"/>
  <c r="F168"/>
  <c r="AE167"/>
  <c r="AD167"/>
  <c r="AC167"/>
  <c r="AB167"/>
  <c r="AA167"/>
  <c r="Y167"/>
  <c r="W167"/>
  <c r="V167"/>
  <c r="R167"/>
  <c r="P167"/>
  <c r="N167"/>
  <c r="J167"/>
  <c r="F167"/>
  <c r="AD166"/>
  <c r="AC166"/>
  <c r="AB166"/>
  <c r="W166"/>
  <c r="AD165"/>
  <c r="AC165"/>
  <c r="AB165"/>
  <c r="W165"/>
  <c r="AE164"/>
  <c r="AD164"/>
  <c r="AC164"/>
  <c r="AB164"/>
  <c r="AA164"/>
  <c r="Y164"/>
  <c r="W164"/>
  <c r="V164"/>
  <c r="T164"/>
  <c r="R164"/>
  <c r="N164"/>
  <c r="J164"/>
  <c r="F164"/>
  <c r="AE163"/>
  <c r="AD163"/>
  <c r="AC163"/>
  <c r="AB163"/>
  <c r="AA163"/>
  <c r="Y163"/>
  <c r="W163"/>
  <c r="V163"/>
  <c r="T163"/>
  <c r="R163"/>
  <c r="N163"/>
  <c r="J163"/>
  <c r="F163"/>
  <c r="AE162"/>
  <c r="AD162"/>
  <c r="AC162"/>
  <c r="AB162"/>
  <c r="AA162"/>
  <c r="Y162"/>
  <c r="W162"/>
  <c r="V162"/>
  <c r="R162"/>
  <c r="P162"/>
  <c r="N162"/>
  <c r="J162"/>
  <c r="F162"/>
  <c r="AD161"/>
  <c r="AC161"/>
  <c r="AB161"/>
  <c r="W161"/>
  <c r="D161"/>
  <c r="AD160"/>
  <c r="AC160"/>
  <c r="AB160"/>
  <c r="W160"/>
  <c r="AE159"/>
  <c r="AD159"/>
  <c r="AC159"/>
  <c r="AB159"/>
  <c r="AA159"/>
  <c r="Y159"/>
  <c r="W159"/>
  <c r="V159"/>
  <c r="T159"/>
  <c r="R159"/>
  <c r="N159"/>
  <c r="J159"/>
  <c r="F159"/>
  <c r="AE158"/>
  <c r="AD158"/>
  <c r="AC158"/>
  <c r="AB158"/>
  <c r="AA158"/>
  <c r="Y158"/>
  <c r="W158"/>
  <c r="V158"/>
  <c r="T158"/>
  <c r="R158"/>
  <c r="N158"/>
  <c r="J158"/>
  <c r="F158"/>
  <c r="AE157"/>
  <c r="AD157"/>
  <c r="AC157"/>
  <c r="AB157"/>
  <c r="AA157"/>
  <c r="Y157"/>
  <c r="W157"/>
  <c r="V157"/>
  <c r="T157"/>
  <c r="R157"/>
  <c r="P157"/>
  <c r="N157"/>
  <c r="J157"/>
  <c r="F157"/>
  <c r="AD156"/>
  <c r="AC156"/>
  <c r="AB156"/>
  <c r="W156"/>
  <c r="D156"/>
  <c r="AD155"/>
  <c r="AC155"/>
  <c r="AB155"/>
  <c r="W155"/>
  <c r="AE154"/>
  <c r="AD154"/>
  <c r="AC154"/>
  <c r="AB154"/>
  <c r="AA154"/>
  <c r="Y154"/>
  <c r="W154"/>
  <c r="V154"/>
  <c r="T154"/>
  <c r="R154"/>
  <c r="P154"/>
  <c r="N154"/>
  <c r="L154"/>
  <c r="J154"/>
  <c r="H154"/>
  <c r="F154"/>
  <c r="AE153"/>
  <c r="AD153"/>
  <c r="AC153"/>
  <c r="AB153"/>
  <c r="AA153"/>
  <c r="Y153"/>
  <c r="W153"/>
  <c r="V153"/>
  <c r="T153"/>
  <c r="R153"/>
  <c r="P153"/>
  <c r="N153"/>
  <c r="L153"/>
  <c r="J153"/>
  <c r="H153"/>
  <c r="F153"/>
  <c r="AE152"/>
  <c r="AD152"/>
  <c r="AC152"/>
  <c r="AB152"/>
  <c r="AA152"/>
  <c r="Y152"/>
  <c r="W152"/>
  <c r="V152"/>
  <c r="T152"/>
  <c r="R152"/>
  <c r="P152"/>
  <c r="N152"/>
  <c r="L152"/>
  <c r="J152"/>
  <c r="H152"/>
  <c r="F152"/>
  <c r="AE151"/>
  <c r="AD151"/>
  <c r="AC151"/>
  <c r="AB151"/>
  <c r="AA151"/>
  <c r="Y151"/>
  <c r="W151"/>
  <c r="V151"/>
  <c r="T151"/>
  <c r="R151"/>
  <c r="P151"/>
  <c r="N151"/>
  <c r="L151"/>
  <c r="J151"/>
  <c r="H151"/>
  <c r="F151"/>
  <c r="AE150"/>
  <c r="AD150"/>
  <c r="AC150"/>
  <c r="AB150"/>
  <c r="AA150"/>
  <c r="Y150"/>
  <c r="W150"/>
  <c r="V150"/>
  <c r="T150"/>
  <c r="R150"/>
  <c r="P150"/>
  <c r="N150"/>
  <c r="L150"/>
  <c r="J150"/>
  <c r="H150"/>
  <c r="F150"/>
  <c r="AE149"/>
  <c r="AD149"/>
  <c r="AC149"/>
  <c r="AB149"/>
  <c r="AA149"/>
  <c r="Y149"/>
  <c r="V149"/>
  <c r="T149"/>
  <c r="R149"/>
  <c r="P149"/>
  <c r="N149"/>
  <c r="L149"/>
  <c r="J149"/>
  <c r="H149"/>
  <c r="F149"/>
  <c r="AE148"/>
  <c r="AD148"/>
  <c r="AC148"/>
  <c r="AB148"/>
  <c r="AA148"/>
  <c r="Y148"/>
  <c r="W148"/>
  <c r="V148"/>
  <c r="T148"/>
  <c r="R148"/>
  <c r="N148"/>
  <c r="L148"/>
  <c r="J148"/>
  <c r="H148"/>
  <c r="F148"/>
  <c r="AE147"/>
  <c r="AD147"/>
  <c r="AC147"/>
  <c r="AB147"/>
  <c r="AA147"/>
  <c r="Y147"/>
  <c r="W147"/>
  <c r="V147"/>
  <c r="T147"/>
  <c r="R147"/>
  <c r="N147"/>
  <c r="L147"/>
  <c r="J147"/>
  <c r="H147"/>
  <c r="F147"/>
  <c r="AE146"/>
  <c r="AD146"/>
  <c r="AC146"/>
  <c r="AB146"/>
  <c r="AA146"/>
  <c r="Y146"/>
  <c r="W146"/>
  <c r="V146"/>
  <c r="R146"/>
  <c r="N146"/>
  <c r="L146"/>
  <c r="J146"/>
  <c r="H146"/>
  <c r="F146"/>
  <c r="AE145"/>
  <c r="AD145"/>
  <c r="AC145"/>
  <c r="AB145"/>
  <c r="AA145"/>
  <c r="Y145"/>
  <c r="W145"/>
  <c r="V145"/>
  <c r="R145"/>
  <c r="N145"/>
  <c r="L145"/>
  <c r="J145"/>
  <c r="H145"/>
  <c r="F145"/>
  <c r="D143"/>
  <c r="AE142"/>
  <c r="AD142"/>
  <c r="AC142"/>
  <c r="AB142"/>
  <c r="AA142"/>
  <c r="Y142"/>
  <c r="W142"/>
  <c r="V142"/>
  <c r="T142"/>
  <c r="R142"/>
  <c r="P142"/>
  <c r="N142"/>
  <c r="J142"/>
  <c r="H142"/>
  <c r="F142"/>
  <c r="AE141"/>
  <c r="AD141"/>
  <c r="AC141"/>
  <c r="AB141"/>
  <c r="AA141"/>
  <c r="Y141"/>
  <c r="W141"/>
  <c r="V141"/>
  <c r="T141"/>
  <c r="R141"/>
  <c r="N141"/>
  <c r="J141"/>
  <c r="F141"/>
  <c r="AE140"/>
  <c r="AD140"/>
  <c r="AC140"/>
  <c r="AB140"/>
  <c r="AA140"/>
  <c r="Y140"/>
  <c r="W140"/>
  <c r="V140"/>
  <c r="T140"/>
  <c r="R140"/>
  <c r="N140"/>
  <c r="J140"/>
  <c r="AE139"/>
  <c r="AD139"/>
  <c r="AC139"/>
  <c r="AB139"/>
  <c r="AA139"/>
  <c r="Y139"/>
  <c r="W139"/>
  <c r="V139"/>
  <c r="T139"/>
  <c r="R139"/>
  <c r="N139"/>
  <c r="J139"/>
  <c r="F139"/>
  <c r="AE138"/>
  <c r="AD138"/>
  <c r="AC138"/>
  <c r="AB138"/>
  <c r="AA138"/>
  <c r="Y138"/>
  <c r="W138"/>
  <c r="V138"/>
  <c r="T138"/>
  <c r="R138"/>
  <c r="P138"/>
  <c r="N138"/>
  <c r="J138"/>
  <c r="AE137"/>
  <c r="AD137"/>
  <c r="AC137"/>
  <c r="AB137"/>
  <c r="AA137"/>
  <c r="Y137"/>
  <c r="W137"/>
  <c r="V137"/>
  <c r="T137"/>
  <c r="R137"/>
  <c r="P137"/>
  <c r="N137"/>
  <c r="J137"/>
  <c r="F137"/>
  <c r="AE136"/>
  <c r="AD136"/>
  <c r="AC136"/>
  <c r="AB136"/>
  <c r="AA136"/>
  <c r="Y136"/>
  <c r="W136"/>
  <c r="V136"/>
  <c r="T136"/>
  <c r="R136"/>
  <c r="P136"/>
  <c r="N136"/>
  <c r="J136"/>
  <c r="AE135"/>
  <c r="AD135"/>
  <c r="AC135"/>
  <c r="AB135"/>
  <c r="AA135"/>
  <c r="Y135"/>
  <c r="W135"/>
  <c r="V135"/>
  <c r="T135"/>
  <c r="R135"/>
  <c r="P135"/>
  <c r="N135"/>
  <c r="J135"/>
  <c r="F135"/>
  <c r="AE134"/>
  <c r="AD134"/>
  <c r="AC134"/>
  <c r="AB134"/>
  <c r="AA134"/>
  <c r="Y134"/>
  <c r="W134"/>
  <c r="V134"/>
  <c r="T134"/>
  <c r="R134"/>
  <c r="N134"/>
  <c r="L134"/>
  <c r="J134"/>
  <c r="AE133"/>
  <c r="AD133"/>
  <c r="AC133"/>
  <c r="AB133"/>
  <c r="AA133"/>
  <c r="Y133"/>
  <c r="W133"/>
  <c r="V133"/>
  <c r="T133"/>
  <c r="R133"/>
  <c r="N133"/>
  <c r="L133"/>
  <c r="J133"/>
  <c r="F133"/>
  <c r="AE132"/>
  <c r="AD132"/>
  <c r="AC132"/>
  <c r="AB132"/>
  <c r="AA132"/>
  <c r="Y132"/>
  <c r="W132"/>
  <c r="V132"/>
  <c r="T132"/>
  <c r="R132"/>
  <c r="N132"/>
  <c r="J132"/>
  <c r="AE131"/>
  <c r="AD131"/>
  <c r="AC131"/>
  <c r="AB131"/>
  <c r="AA131"/>
  <c r="Y131"/>
  <c r="W131"/>
  <c r="V131"/>
  <c r="T131"/>
  <c r="R131"/>
  <c r="N131"/>
  <c r="J131"/>
  <c r="F131"/>
  <c r="AE130"/>
  <c r="AD130"/>
  <c r="AC130"/>
  <c r="AB130"/>
  <c r="AA130"/>
  <c r="Y130"/>
  <c r="W130"/>
  <c r="V130"/>
  <c r="T130"/>
  <c r="R130"/>
  <c r="N130"/>
  <c r="J130"/>
  <c r="AE129"/>
  <c r="AD129"/>
  <c r="AC129"/>
  <c r="AB129"/>
  <c r="AA129"/>
  <c r="Y129"/>
  <c r="W129"/>
  <c r="V129"/>
  <c r="T129"/>
  <c r="R129"/>
  <c r="N129"/>
  <c r="J129"/>
  <c r="F129"/>
  <c r="AE128"/>
  <c r="AD128"/>
  <c r="AC128"/>
  <c r="AB128"/>
  <c r="AA128"/>
  <c r="Y128"/>
  <c r="W128"/>
  <c r="V128"/>
  <c r="T128"/>
  <c r="R128"/>
  <c r="N128"/>
  <c r="J128"/>
  <c r="AE127"/>
  <c r="AD127"/>
  <c r="AC127"/>
  <c r="AB127"/>
  <c r="AA127"/>
  <c r="Y127"/>
  <c r="W127"/>
  <c r="V127"/>
  <c r="T127"/>
  <c r="R127"/>
  <c r="N127"/>
  <c r="J127"/>
  <c r="F127"/>
  <c r="AE126"/>
  <c r="AD126"/>
  <c r="AC126"/>
  <c r="AB126"/>
  <c r="AA126"/>
  <c r="Y126"/>
  <c r="W126"/>
  <c r="V126"/>
  <c r="T126"/>
  <c r="R126"/>
  <c r="N126"/>
  <c r="J126"/>
  <c r="AE125"/>
  <c r="AD125"/>
  <c r="AC125"/>
  <c r="AB125"/>
  <c r="AA125"/>
  <c r="Y125"/>
  <c r="W125"/>
  <c r="V125"/>
  <c r="T125"/>
  <c r="R125"/>
  <c r="N125"/>
  <c r="J125"/>
  <c r="F125"/>
  <c r="AE124"/>
  <c r="AD124"/>
  <c r="AC124"/>
  <c r="AB124"/>
  <c r="AA124"/>
  <c r="Y124"/>
  <c r="W124"/>
  <c r="V124"/>
  <c r="T124"/>
  <c r="R124"/>
  <c r="P124"/>
  <c r="N124"/>
  <c r="J124"/>
  <c r="AE123"/>
  <c r="AD123"/>
  <c r="AC123"/>
  <c r="AB123"/>
  <c r="AA123"/>
  <c r="Y123"/>
  <c r="W123"/>
  <c r="V123"/>
  <c r="T123"/>
  <c r="R123"/>
  <c r="N123"/>
  <c r="J123"/>
  <c r="H123"/>
  <c r="F123"/>
  <c r="AE122"/>
  <c r="AD122"/>
  <c r="AC122"/>
  <c r="AB122"/>
  <c r="AA122"/>
  <c r="Y122"/>
  <c r="W122"/>
  <c r="V122"/>
  <c r="T122"/>
  <c r="R122"/>
  <c r="P122"/>
  <c r="N122"/>
  <c r="J122"/>
  <c r="AE121"/>
  <c r="AD121"/>
  <c r="AC121"/>
  <c r="AB121"/>
  <c r="AA121"/>
  <c r="Y121"/>
  <c r="W121"/>
  <c r="V121"/>
  <c r="T121"/>
  <c r="R121"/>
  <c r="N121"/>
  <c r="J121"/>
  <c r="H121"/>
  <c r="F121"/>
  <c r="AE120"/>
  <c r="AD120"/>
  <c r="AC120"/>
  <c r="AB120"/>
  <c r="AA120"/>
  <c r="Y120"/>
  <c r="W120"/>
  <c r="V120"/>
  <c r="T120"/>
  <c r="R120"/>
  <c r="P120"/>
  <c r="N120"/>
  <c r="J120"/>
  <c r="AE119"/>
  <c r="AD119"/>
  <c r="AC119"/>
  <c r="AB119"/>
  <c r="AA119"/>
  <c r="Y119"/>
  <c r="W119"/>
  <c r="V119"/>
  <c r="T119"/>
  <c r="R119"/>
  <c r="P119"/>
  <c r="N119"/>
  <c r="J119"/>
  <c r="F119"/>
  <c r="AE118"/>
  <c r="AD118"/>
  <c r="AC118"/>
  <c r="AB118"/>
  <c r="AA118"/>
  <c r="Y118"/>
  <c r="W118"/>
  <c r="V118"/>
  <c r="T118"/>
  <c r="R118"/>
  <c r="P118"/>
  <c r="N118"/>
  <c r="J118"/>
  <c r="AE117"/>
  <c r="AD117"/>
  <c r="AC117"/>
  <c r="AB117"/>
  <c r="AA117"/>
  <c r="Y117"/>
  <c r="W117"/>
  <c r="V117"/>
  <c r="T117"/>
  <c r="R117"/>
  <c r="P117"/>
  <c r="N117"/>
  <c r="J117"/>
  <c r="F117"/>
  <c r="AE116"/>
  <c r="AD116"/>
  <c r="AC116"/>
  <c r="AB116"/>
  <c r="AA116"/>
  <c r="Y116"/>
  <c r="W116"/>
  <c r="V116"/>
  <c r="T116"/>
  <c r="R116"/>
  <c r="N116"/>
  <c r="L116"/>
  <c r="J116"/>
  <c r="AE115"/>
  <c r="AD115"/>
  <c r="AC115"/>
  <c r="AB115"/>
  <c r="AA115"/>
  <c r="Y115"/>
  <c r="W115"/>
  <c r="V115"/>
  <c r="T115"/>
  <c r="R115"/>
  <c r="N115"/>
  <c r="L115"/>
  <c r="J115"/>
  <c r="F115"/>
  <c r="D114"/>
  <c r="AE113"/>
  <c r="AD113"/>
  <c r="AC113"/>
  <c r="AB113"/>
  <c r="AA113"/>
  <c r="Y113"/>
  <c r="V113"/>
  <c r="W113" s="1"/>
  <c r="T113"/>
  <c r="R113"/>
  <c r="P113"/>
  <c r="N113"/>
  <c r="J113"/>
  <c r="H113"/>
  <c r="F113"/>
  <c r="AE112"/>
  <c r="AD112"/>
  <c r="AC112"/>
  <c r="AB112"/>
  <c r="AA112"/>
  <c r="Y112"/>
  <c r="W112"/>
  <c r="V112"/>
  <c r="T112"/>
  <c r="R112"/>
  <c r="N112"/>
  <c r="J112"/>
  <c r="H112"/>
  <c r="AE111"/>
  <c r="AD111"/>
  <c r="AC111"/>
  <c r="AB111"/>
  <c r="AA111"/>
  <c r="Y111"/>
  <c r="V111"/>
  <c r="W111" s="1"/>
  <c r="T111"/>
  <c r="R111"/>
  <c r="N111"/>
  <c r="J111"/>
  <c r="H111"/>
  <c r="F111"/>
  <c r="AE110"/>
  <c r="AD110"/>
  <c r="AC110"/>
  <c r="AB110"/>
  <c r="AA110"/>
  <c r="Y110"/>
  <c r="W110"/>
  <c r="V110"/>
  <c r="R110"/>
  <c r="P110"/>
  <c r="N110"/>
  <c r="J110"/>
  <c r="H110"/>
  <c r="AE109"/>
  <c r="AD109"/>
  <c r="AC109"/>
  <c r="AB109"/>
  <c r="AA109"/>
  <c r="Y109"/>
  <c r="W109"/>
  <c r="V109"/>
  <c r="R109"/>
  <c r="P109"/>
  <c r="N109"/>
  <c r="L109"/>
  <c r="J109"/>
  <c r="H109"/>
  <c r="F109"/>
  <c r="AE108"/>
  <c r="AD108"/>
  <c r="AC108"/>
  <c r="AB108"/>
  <c r="AA108"/>
  <c r="Y108"/>
  <c r="W108"/>
  <c r="V108"/>
  <c r="R108"/>
  <c r="P108"/>
  <c r="N108"/>
  <c r="J108"/>
  <c r="H108"/>
  <c r="AE107"/>
  <c r="AD107"/>
  <c r="AC107"/>
  <c r="AB107"/>
  <c r="AA107"/>
  <c r="Y107"/>
  <c r="W107"/>
  <c r="V107"/>
  <c r="R107"/>
  <c r="P107"/>
  <c r="N107"/>
  <c r="L107"/>
  <c r="J107"/>
  <c r="H107"/>
  <c r="F107"/>
  <c r="AE106"/>
  <c r="AD106"/>
  <c r="AC106"/>
  <c r="AB106"/>
  <c r="AA106"/>
  <c r="Y106"/>
  <c r="W106"/>
  <c r="V106"/>
  <c r="R106"/>
  <c r="P106"/>
  <c r="N106"/>
  <c r="J106"/>
  <c r="H106"/>
  <c r="AE105"/>
  <c r="AD105"/>
  <c r="AC105"/>
  <c r="AB105"/>
  <c r="AA105"/>
  <c r="Y105"/>
  <c r="W105"/>
  <c r="V105"/>
  <c r="R105"/>
  <c r="P105"/>
  <c r="N105"/>
  <c r="L105"/>
  <c r="J105"/>
  <c r="H105"/>
  <c r="F105"/>
  <c r="AE104"/>
  <c r="AD104"/>
  <c r="AC104"/>
  <c r="AB104"/>
  <c r="AA104"/>
  <c r="Y104"/>
  <c r="W104"/>
  <c r="V104"/>
  <c r="R104"/>
  <c r="N104"/>
  <c r="J104"/>
  <c r="H104"/>
  <c r="AE103"/>
  <c r="AD103"/>
  <c r="AC103"/>
  <c r="AB103"/>
  <c r="AA103"/>
  <c r="Y103"/>
  <c r="W103"/>
  <c r="V103"/>
  <c r="R103"/>
  <c r="N103"/>
  <c r="J103"/>
  <c r="H103"/>
  <c r="F103"/>
  <c r="AE102"/>
  <c r="AD102"/>
  <c r="AC102"/>
  <c r="AB102"/>
  <c r="AA102"/>
  <c r="Y102"/>
  <c r="W102"/>
  <c r="V102"/>
  <c r="T102"/>
  <c r="R102"/>
  <c r="P102"/>
  <c r="N102"/>
  <c r="L102"/>
  <c r="J102"/>
  <c r="H102"/>
  <c r="AE101"/>
  <c r="AD101"/>
  <c r="AC101"/>
  <c r="AB101"/>
  <c r="AA101"/>
  <c r="Y101"/>
  <c r="W101"/>
  <c r="V101"/>
  <c r="T101"/>
  <c r="R101"/>
  <c r="P101"/>
  <c r="N101"/>
  <c r="L101"/>
  <c r="J101"/>
  <c r="H101"/>
  <c r="F101"/>
  <c r="AE100"/>
  <c r="AD100"/>
  <c r="AC100"/>
  <c r="AB100"/>
  <c r="AA100"/>
  <c r="Y100"/>
  <c r="W100"/>
  <c r="V100"/>
  <c r="T100"/>
  <c r="R100"/>
  <c r="P100"/>
  <c r="N100"/>
  <c r="L100"/>
  <c r="J100"/>
  <c r="H100"/>
  <c r="AE99"/>
  <c r="AD99"/>
  <c r="AC99"/>
  <c r="AB99"/>
  <c r="AA99"/>
  <c r="Y99"/>
  <c r="W99"/>
  <c r="V99"/>
  <c r="V355" s="1"/>
  <c r="F362" s="1"/>
  <c r="T99"/>
  <c r="R99"/>
  <c r="P99"/>
  <c r="N99"/>
  <c r="L99"/>
  <c r="J99"/>
  <c r="H99"/>
  <c r="F99"/>
  <c r="AE98"/>
  <c r="AD98"/>
  <c r="AC98"/>
  <c r="AB98"/>
  <c r="AA98"/>
  <c r="Y98"/>
  <c r="W98"/>
  <c r="V98"/>
  <c r="T98"/>
  <c r="R98"/>
  <c r="P98"/>
  <c r="N98"/>
  <c r="L98"/>
  <c r="J98"/>
  <c r="H98"/>
  <c r="AE97"/>
  <c r="AD97"/>
  <c r="AC97"/>
  <c r="AB97"/>
  <c r="AA97"/>
  <c r="Y97"/>
  <c r="W97"/>
  <c r="V97"/>
  <c r="T97"/>
  <c r="R97"/>
  <c r="P97"/>
  <c r="N97"/>
  <c r="L97"/>
  <c r="J97"/>
  <c r="H97"/>
  <c r="F97"/>
  <c r="AE96"/>
  <c r="AD96"/>
  <c r="AC96"/>
  <c r="AB96"/>
  <c r="AA96"/>
  <c r="Y96"/>
  <c r="W96"/>
  <c r="V96"/>
  <c r="T96"/>
  <c r="R96"/>
  <c r="P96"/>
  <c r="N96"/>
  <c r="L96"/>
  <c r="J96"/>
  <c r="H96"/>
  <c r="AE95"/>
  <c r="AD95"/>
  <c r="AC95"/>
  <c r="AB95"/>
  <c r="AA95"/>
  <c r="Y95"/>
  <c r="W95"/>
  <c r="V95"/>
  <c r="T95"/>
  <c r="R95"/>
  <c r="P95"/>
  <c r="N95"/>
  <c r="L95"/>
  <c r="J95"/>
  <c r="H95"/>
  <c r="F95"/>
  <c r="AE94"/>
  <c r="AD94"/>
  <c r="AC94"/>
  <c r="AB94"/>
  <c r="AA94"/>
  <c r="Y94"/>
  <c r="W94"/>
  <c r="V94"/>
  <c r="T94"/>
  <c r="R94"/>
  <c r="N94"/>
  <c r="J94"/>
  <c r="H94"/>
  <c r="F94"/>
  <c r="AE93"/>
  <c r="AD93"/>
  <c r="AC93"/>
  <c r="AB93"/>
  <c r="AA93"/>
  <c r="Y93"/>
  <c r="W93"/>
  <c r="V93"/>
  <c r="T93"/>
  <c r="R93"/>
  <c r="N93"/>
  <c r="J93"/>
  <c r="H93"/>
  <c r="F93"/>
  <c r="AE92"/>
  <c r="AD92"/>
  <c r="AC92"/>
  <c r="AB92"/>
  <c r="AA92"/>
  <c r="Y92"/>
  <c r="W92"/>
  <c r="V92"/>
  <c r="T92"/>
  <c r="R92"/>
  <c r="P92"/>
  <c r="N92"/>
  <c r="L92"/>
  <c r="J92"/>
  <c r="H92"/>
  <c r="AE91"/>
  <c r="AD91"/>
  <c r="AC91"/>
  <c r="AB91"/>
  <c r="AA91"/>
  <c r="Y91"/>
  <c r="W91"/>
  <c r="V91"/>
  <c r="T91"/>
  <c r="R91"/>
  <c r="P91"/>
  <c r="N91"/>
  <c r="L91"/>
  <c r="J91"/>
  <c r="H91"/>
  <c r="F91"/>
  <c r="AE90"/>
  <c r="AD90"/>
  <c r="AC90"/>
  <c r="AB90"/>
  <c r="AA90"/>
  <c r="Y90"/>
  <c r="W90"/>
  <c r="V90"/>
  <c r="T90"/>
  <c r="R90"/>
  <c r="P90"/>
  <c r="N90"/>
  <c r="L90"/>
  <c r="J90"/>
  <c r="H90"/>
  <c r="AE89"/>
  <c r="AD89"/>
  <c r="AC89"/>
  <c r="AB89"/>
  <c r="AA89"/>
  <c r="Y89"/>
  <c r="W89"/>
  <c r="V89"/>
  <c r="T89"/>
  <c r="R89"/>
  <c r="P89"/>
  <c r="N89"/>
  <c r="L89"/>
  <c r="J89"/>
  <c r="H89"/>
  <c r="F89"/>
  <c r="AE88"/>
  <c r="AD88"/>
  <c r="AC88"/>
  <c r="AB88"/>
  <c r="AA88"/>
  <c r="Y88"/>
  <c r="W88"/>
  <c r="V88"/>
  <c r="T88"/>
  <c r="R88"/>
  <c r="P88"/>
  <c r="N88"/>
  <c r="L88"/>
  <c r="J88"/>
  <c r="H88"/>
  <c r="AE87"/>
  <c r="AD87"/>
  <c r="AC87"/>
  <c r="AB87"/>
  <c r="AA87"/>
  <c r="Y87"/>
  <c r="W87"/>
  <c r="V87"/>
  <c r="T87"/>
  <c r="R87"/>
  <c r="P87"/>
  <c r="N87"/>
  <c r="L87"/>
  <c r="J87"/>
  <c r="H87"/>
  <c r="F87"/>
  <c r="AE86"/>
  <c r="AD86"/>
  <c r="AC86"/>
  <c r="AB86"/>
  <c r="AA86"/>
  <c r="Y86"/>
  <c r="W86"/>
  <c r="V86"/>
  <c r="T86"/>
  <c r="R86"/>
  <c r="P86"/>
  <c r="N86"/>
  <c r="L86"/>
  <c r="J86"/>
  <c r="H86"/>
  <c r="AE85"/>
  <c r="AD85"/>
  <c r="AC85"/>
  <c r="AB85"/>
  <c r="AA85"/>
  <c r="Y85"/>
  <c r="W85"/>
  <c r="V85"/>
  <c r="T85"/>
  <c r="R85"/>
  <c r="P85"/>
  <c r="N85"/>
  <c r="L85"/>
  <c r="J85"/>
  <c r="H85"/>
  <c r="F85"/>
  <c r="AE84"/>
  <c r="AD84"/>
  <c r="AC84"/>
  <c r="AB84"/>
  <c r="AA84"/>
  <c r="Y84"/>
  <c r="W84"/>
  <c r="V84"/>
  <c r="T84"/>
  <c r="R84"/>
  <c r="P84"/>
  <c r="N84"/>
  <c r="L84"/>
  <c r="J84"/>
  <c r="H84"/>
  <c r="AE83"/>
  <c r="AD83"/>
  <c r="AC83"/>
  <c r="AB83"/>
  <c r="AA83"/>
  <c r="Y83"/>
  <c r="W83"/>
  <c r="V83"/>
  <c r="T83"/>
  <c r="R83"/>
  <c r="P83"/>
  <c r="N83"/>
  <c r="L83"/>
  <c r="J83"/>
  <c r="H83"/>
  <c r="F83"/>
  <c r="AE82"/>
  <c r="AD82"/>
  <c r="AC82"/>
  <c r="AB82"/>
  <c r="AA82"/>
  <c r="Y82"/>
  <c r="W82"/>
  <c r="V82"/>
  <c r="R82"/>
  <c r="P82"/>
  <c r="N82"/>
  <c r="L82"/>
  <c r="J82"/>
  <c r="H82"/>
  <c r="AE81"/>
  <c r="AD81"/>
  <c r="AC81"/>
  <c r="AB81"/>
  <c r="AA81"/>
  <c r="Y81"/>
  <c r="W81"/>
  <c r="V81"/>
  <c r="R81"/>
  <c r="N81"/>
  <c r="J81"/>
  <c r="H81"/>
  <c r="F81"/>
  <c r="AE80"/>
  <c r="AD80"/>
  <c r="AC80"/>
  <c r="AB80"/>
  <c r="AA80"/>
  <c r="Y80"/>
  <c r="W80"/>
  <c r="V80"/>
  <c r="R80"/>
  <c r="P80"/>
  <c r="N80"/>
  <c r="L80"/>
  <c r="J80"/>
  <c r="H80"/>
  <c r="AE79"/>
  <c r="AD79"/>
  <c r="AC79"/>
  <c r="AB79"/>
  <c r="AA79"/>
  <c r="Y79"/>
  <c r="W79"/>
  <c r="V79"/>
  <c r="R79"/>
  <c r="N79"/>
  <c r="J79"/>
  <c r="H79"/>
  <c r="F79"/>
  <c r="AE78"/>
  <c r="AD78"/>
  <c r="AC78"/>
  <c r="AB78"/>
  <c r="AA78"/>
  <c r="Y78"/>
  <c r="W78"/>
  <c r="V78"/>
  <c r="T78"/>
  <c r="R78"/>
  <c r="P78"/>
  <c r="N78"/>
  <c r="L78"/>
  <c r="J78"/>
  <c r="H78"/>
  <c r="AE77"/>
  <c r="AD77"/>
  <c r="AC77"/>
  <c r="AB77"/>
  <c r="AA77"/>
  <c r="Y77"/>
  <c r="W77"/>
  <c r="V77"/>
  <c r="T77"/>
  <c r="R77"/>
  <c r="P77"/>
  <c r="N77"/>
  <c r="L77"/>
  <c r="J77"/>
  <c r="H77"/>
  <c r="F77"/>
  <c r="AE76"/>
  <c r="AD76"/>
  <c r="AC76"/>
  <c r="AB76"/>
  <c r="AA76"/>
  <c r="Y76"/>
  <c r="W76"/>
  <c r="V76"/>
  <c r="T76"/>
  <c r="R76"/>
  <c r="P76"/>
  <c r="N76"/>
  <c r="L76"/>
  <c r="J76"/>
  <c r="H76"/>
  <c r="AE75"/>
  <c r="AD75"/>
  <c r="AC75"/>
  <c r="AB75"/>
  <c r="AA75"/>
  <c r="Y75"/>
  <c r="W75"/>
  <c r="V75"/>
  <c r="T75"/>
  <c r="R75"/>
  <c r="P75"/>
  <c r="N75"/>
  <c r="L75"/>
  <c r="J75"/>
  <c r="H75"/>
  <c r="F75"/>
  <c r="AE74"/>
  <c r="AD74"/>
  <c r="AC74"/>
  <c r="AB74"/>
  <c r="AA74"/>
  <c r="Y74"/>
  <c r="W74"/>
  <c r="V74"/>
  <c r="T74"/>
  <c r="R74"/>
  <c r="P74"/>
  <c r="N74"/>
  <c r="L74"/>
  <c r="J74"/>
  <c r="H74"/>
  <c r="AE73"/>
  <c r="AD73"/>
  <c r="AC73"/>
  <c r="AB73"/>
  <c r="AA73"/>
  <c r="Y73"/>
  <c r="W73"/>
  <c r="V73"/>
  <c r="T73"/>
  <c r="R73"/>
  <c r="P73"/>
  <c r="N73"/>
  <c r="L73"/>
  <c r="J73"/>
  <c r="H73"/>
  <c r="F73"/>
  <c r="AE72"/>
  <c r="AD72"/>
  <c r="AC72"/>
  <c r="AB72"/>
  <c r="AA72"/>
  <c r="Y72"/>
  <c r="W72"/>
  <c r="V72"/>
  <c r="T72"/>
  <c r="R72"/>
  <c r="P72"/>
  <c r="N72"/>
  <c r="L72"/>
  <c r="J72"/>
  <c r="H72"/>
  <c r="AE71"/>
  <c r="AD71"/>
  <c r="AC71"/>
  <c r="AB71"/>
  <c r="AA71"/>
  <c r="Y71"/>
  <c r="W71"/>
  <c r="V71"/>
  <c r="T71"/>
  <c r="R71"/>
  <c r="P71"/>
  <c r="N71"/>
  <c r="L71"/>
  <c r="J71"/>
  <c r="H71"/>
  <c r="F71"/>
  <c r="AE70"/>
  <c r="AD70"/>
  <c r="AC70"/>
  <c r="AB70"/>
  <c r="AA70"/>
  <c r="Y70"/>
  <c r="W70"/>
  <c r="V70"/>
  <c r="T70"/>
  <c r="R70"/>
  <c r="N70"/>
  <c r="J70"/>
  <c r="H70"/>
  <c r="AE69"/>
  <c r="AD69"/>
  <c r="AC69"/>
  <c r="AB69"/>
  <c r="AA69"/>
  <c r="Y69"/>
  <c r="W69"/>
  <c r="V69"/>
  <c r="R69"/>
  <c r="P69"/>
  <c r="N69"/>
  <c r="L69"/>
  <c r="J69"/>
  <c r="H69"/>
  <c r="F69"/>
  <c r="AE68"/>
  <c r="AD68"/>
  <c r="AC68"/>
  <c r="AB68"/>
  <c r="AA68"/>
  <c r="Y68"/>
  <c r="W68"/>
  <c r="V68"/>
  <c r="T68"/>
  <c r="R68"/>
  <c r="P68"/>
  <c r="N68"/>
  <c r="J68"/>
  <c r="H68"/>
  <c r="AE67"/>
  <c r="AD67"/>
  <c r="AC67"/>
  <c r="AB67"/>
  <c r="AA67"/>
  <c r="Y67"/>
  <c r="W67"/>
  <c r="V67"/>
  <c r="R67"/>
  <c r="P67"/>
  <c r="N67"/>
  <c r="L67"/>
  <c r="J67"/>
  <c r="H67"/>
  <c r="F67"/>
  <c r="AE66"/>
  <c r="AD66"/>
  <c r="AC66"/>
  <c r="AB66"/>
  <c r="AA66"/>
  <c r="Y66"/>
  <c r="W66"/>
  <c r="V66"/>
  <c r="T66"/>
  <c r="R66"/>
  <c r="P66"/>
  <c r="N66"/>
  <c r="L66"/>
  <c r="J66"/>
  <c r="H66"/>
  <c r="AE65"/>
  <c r="AD65"/>
  <c r="AC65"/>
  <c r="AB65"/>
  <c r="AA65"/>
  <c r="Y65"/>
  <c r="W65"/>
  <c r="V65"/>
  <c r="T65"/>
  <c r="R65"/>
  <c r="P65"/>
  <c r="N65"/>
  <c r="L65"/>
  <c r="J65"/>
  <c r="H65"/>
  <c r="F65"/>
  <c r="AE64"/>
  <c r="AD64"/>
  <c r="AC64"/>
  <c r="AB64"/>
  <c r="AA64"/>
  <c r="Y64"/>
  <c r="W64"/>
  <c r="V64"/>
  <c r="T64"/>
  <c r="R64"/>
  <c r="P64"/>
  <c r="N64"/>
  <c r="L64"/>
  <c r="J64"/>
  <c r="H64"/>
  <c r="AE63"/>
  <c r="AD63"/>
  <c r="AC63"/>
  <c r="AB63"/>
  <c r="AA63"/>
  <c r="Y63"/>
  <c r="W63"/>
  <c r="V63"/>
  <c r="T63"/>
  <c r="R63"/>
  <c r="P63"/>
  <c r="N63"/>
  <c r="L63"/>
  <c r="J63"/>
  <c r="H63"/>
  <c r="F63"/>
  <c r="AE62"/>
  <c r="AD62"/>
  <c r="AC62"/>
  <c r="AB62"/>
  <c r="AA62"/>
  <c r="Y62"/>
  <c r="W62"/>
  <c r="V62"/>
  <c r="T62"/>
  <c r="R62"/>
  <c r="P62"/>
  <c r="N62"/>
  <c r="L62"/>
  <c r="J62"/>
  <c r="H62"/>
  <c r="AE61"/>
  <c r="AD61"/>
  <c r="AC61"/>
  <c r="AB61"/>
  <c r="AA61"/>
  <c r="Y61"/>
  <c r="W61"/>
  <c r="V61"/>
  <c r="T61"/>
  <c r="R61"/>
  <c r="P61"/>
  <c r="N61"/>
  <c r="L61"/>
  <c r="J61"/>
  <c r="H61"/>
  <c r="F61"/>
  <c r="AE60"/>
  <c r="AD60"/>
  <c r="AC60"/>
  <c r="AB60"/>
  <c r="AA60"/>
  <c r="Y60"/>
  <c r="W60"/>
  <c r="V60"/>
  <c r="T60"/>
  <c r="R60"/>
  <c r="P60"/>
  <c r="N60"/>
  <c r="L60"/>
  <c r="J60"/>
  <c r="H60"/>
  <c r="AE59"/>
  <c r="AD59"/>
  <c r="AC59"/>
  <c r="AB59"/>
  <c r="AA59"/>
  <c r="Y59"/>
  <c r="W59"/>
  <c r="V59"/>
  <c r="T59"/>
  <c r="R59"/>
  <c r="P59"/>
  <c r="N59"/>
  <c r="L59"/>
  <c r="J59"/>
  <c r="H59"/>
  <c r="F59"/>
  <c r="AE58"/>
  <c r="AD58"/>
  <c r="AC58"/>
  <c r="AB58"/>
  <c r="AA58"/>
  <c r="Y58"/>
  <c r="W58"/>
  <c r="V58"/>
  <c r="T58"/>
  <c r="R58"/>
  <c r="N58"/>
  <c r="J58"/>
  <c r="H58"/>
  <c r="AE57"/>
  <c r="AD57"/>
  <c r="AC57"/>
  <c r="AB57"/>
  <c r="AA57"/>
  <c r="Y57"/>
  <c r="W57"/>
  <c r="V57"/>
  <c r="R57"/>
  <c r="P57"/>
  <c r="N57"/>
  <c r="L57"/>
  <c r="J57"/>
  <c r="H57"/>
  <c r="F57"/>
  <c r="AE56"/>
  <c r="AD56"/>
  <c r="AC56"/>
  <c r="AB56"/>
  <c r="AA56"/>
  <c r="Y56"/>
  <c r="W56"/>
  <c r="V56"/>
  <c r="T56"/>
  <c r="R56"/>
  <c r="N56"/>
  <c r="J56"/>
  <c r="H56"/>
  <c r="F56"/>
  <c r="AE55"/>
  <c r="AD55"/>
  <c r="AC55"/>
  <c r="AB55"/>
  <c r="AA55"/>
  <c r="Y55"/>
  <c r="W55"/>
  <c r="V55"/>
  <c r="T55"/>
  <c r="R55"/>
  <c r="P55"/>
  <c r="N55"/>
  <c r="L55"/>
  <c r="J55"/>
  <c r="F55"/>
  <c r="AE54"/>
  <c r="AD54"/>
  <c r="AC54"/>
  <c r="AB54"/>
  <c r="AA54"/>
  <c r="Y54"/>
  <c r="W54"/>
  <c r="V54"/>
  <c r="T54"/>
  <c r="R54"/>
  <c r="P54"/>
  <c r="N54"/>
  <c r="L54"/>
  <c r="J54"/>
  <c r="H54"/>
  <c r="F54"/>
  <c r="AE53"/>
  <c r="AD53"/>
  <c r="AC53"/>
  <c r="AB53"/>
  <c r="AA53"/>
  <c r="Y53"/>
  <c r="W53"/>
  <c r="V53"/>
  <c r="T53"/>
  <c r="R53"/>
  <c r="P53"/>
  <c r="N53"/>
  <c r="L53"/>
  <c r="J53"/>
  <c r="H53"/>
  <c r="F53"/>
  <c r="AE52"/>
  <c r="AD52"/>
  <c r="AC52"/>
  <c r="AB52"/>
  <c r="AA52"/>
  <c r="Y52"/>
  <c r="V52"/>
  <c r="T52"/>
  <c r="R52"/>
  <c r="W52" s="1"/>
  <c r="P52"/>
  <c r="O52"/>
  <c r="N52"/>
  <c r="L52"/>
  <c r="J52"/>
  <c r="H52"/>
  <c r="AE51"/>
  <c r="AD51"/>
  <c r="AC51"/>
  <c r="AB51"/>
  <c r="AA51"/>
  <c r="Y51"/>
  <c r="W51"/>
  <c r="V51"/>
  <c r="R51"/>
  <c r="P51"/>
  <c r="N51"/>
  <c r="L51"/>
  <c r="J51"/>
  <c r="H51"/>
  <c r="F51"/>
  <c r="AE50"/>
  <c r="AD50"/>
  <c r="AC50"/>
  <c r="AB50"/>
  <c r="AA50"/>
  <c r="Y50"/>
  <c r="V50"/>
  <c r="T50"/>
  <c r="R50"/>
  <c r="W50" s="1"/>
  <c r="P50"/>
  <c r="N50"/>
  <c r="L50"/>
  <c r="J50"/>
  <c r="H50"/>
  <c r="AE49"/>
  <c r="AD49"/>
  <c r="AC49"/>
  <c r="AB49"/>
  <c r="AA49"/>
  <c r="Y49"/>
  <c r="W49"/>
  <c r="V49"/>
  <c r="T49"/>
  <c r="R49"/>
  <c r="P49"/>
  <c r="N49"/>
  <c r="L49"/>
  <c r="J49"/>
  <c r="H49"/>
  <c r="F49"/>
  <c r="AE48"/>
  <c r="AD48"/>
  <c r="AC48"/>
  <c r="AB48"/>
  <c r="AA48"/>
  <c r="Y48"/>
  <c r="W48"/>
  <c r="V48"/>
  <c r="T48"/>
  <c r="R48"/>
  <c r="P48"/>
  <c r="N48"/>
  <c r="L48"/>
  <c r="J48"/>
  <c r="H48"/>
  <c r="AE47"/>
  <c r="AD47"/>
  <c r="AC47"/>
  <c r="AB47"/>
  <c r="AA47"/>
  <c r="Y47"/>
  <c r="W47"/>
  <c r="V47"/>
  <c r="T47"/>
  <c r="R47"/>
  <c r="P47"/>
  <c r="N47"/>
  <c r="L47"/>
  <c r="J47"/>
  <c r="H47"/>
  <c r="F47"/>
  <c r="AE46"/>
  <c r="AD46"/>
  <c r="AC46"/>
  <c r="AB46"/>
  <c r="AA46"/>
  <c r="Y46"/>
  <c r="W46"/>
  <c r="V46"/>
  <c r="T46"/>
  <c r="R46"/>
  <c r="P46"/>
  <c r="N46"/>
  <c r="L46"/>
  <c r="J46"/>
  <c r="H46"/>
  <c r="AE45"/>
  <c r="AD45"/>
  <c r="AC45"/>
  <c r="AB45"/>
  <c r="AA45"/>
  <c r="Y45"/>
  <c r="W45"/>
  <c r="V45"/>
  <c r="T45"/>
  <c r="R45"/>
  <c r="P45"/>
  <c r="N45"/>
  <c r="L45"/>
  <c r="J45"/>
  <c r="H45"/>
  <c r="F45"/>
  <c r="AE44"/>
  <c r="AD44"/>
  <c r="AC44"/>
  <c r="AB44"/>
  <c r="AA44"/>
  <c r="Y44"/>
  <c r="W44"/>
  <c r="V44"/>
  <c r="T44"/>
  <c r="R44"/>
  <c r="P44"/>
  <c r="N44"/>
  <c r="L44"/>
  <c r="J44"/>
  <c r="H44"/>
  <c r="AE43"/>
  <c r="AD43"/>
  <c r="AC43"/>
  <c r="AB43"/>
  <c r="AA43"/>
  <c r="Y43"/>
  <c r="W43"/>
  <c r="V43"/>
  <c r="T43"/>
  <c r="R43"/>
  <c r="P43"/>
  <c r="N43"/>
  <c r="L43"/>
  <c r="J43"/>
  <c r="H43"/>
  <c r="F43"/>
  <c r="D42"/>
  <c r="AE41"/>
  <c r="AD41"/>
  <c r="AC41"/>
  <c r="AB41"/>
  <c r="AA41"/>
  <c r="Y41"/>
  <c r="W41"/>
  <c r="V41"/>
  <c r="T41"/>
  <c r="R41"/>
  <c r="P41"/>
  <c r="N41"/>
  <c r="L41"/>
  <c r="H41"/>
  <c r="F41"/>
  <c r="AE40"/>
  <c r="AD40"/>
  <c r="AC40"/>
  <c r="AB40"/>
  <c r="AA40"/>
  <c r="Y40"/>
  <c r="W40"/>
  <c r="V40"/>
  <c r="T40"/>
  <c r="R40"/>
  <c r="P40"/>
  <c r="N40"/>
  <c r="L40"/>
  <c r="H40"/>
  <c r="F40"/>
  <c r="AE39"/>
  <c r="AD39"/>
  <c r="AC39"/>
  <c r="AB39"/>
  <c r="AA39"/>
  <c r="Y39"/>
  <c r="W39"/>
  <c r="V39"/>
  <c r="T39"/>
  <c r="R39"/>
  <c r="P39"/>
  <c r="N39"/>
  <c r="L39"/>
  <c r="H39"/>
  <c r="F39"/>
  <c r="AE38"/>
  <c r="AD38"/>
  <c r="AC38"/>
  <c r="AB38"/>
  <c r="AA38"/>
  <c r="Y38"/>
  <c r="W38"/>
  <c r="V38"/>
  <c r="T38"/>
  <c r="R38"/>
  <c r="P38"/>
  <c r="N38"/>
  <c r="L38"/>
  <c r="H38"/>
  <c r="F38"/>
  <c r="AE37"/>
  <c r="AD37"/>
  <c r="AC37"/>
  <c r="AB37"/>
  <c r="AA37"/>
  <c r="Y37"/>
  <c r="W37"/>
  <c r="V37"/>
  <c r="T37"/>
  <c r="R37"/>
  <c r="P37"/>
  <c r="N37"/>
  <c r="L37"/>
  <c r="H37"/>
  <c r="F37"/>
  <c r="AE36"/>
  <c r="AD36"/>
  <c r="AC36"/>
  <c r="AB36"/>
  <c r="AA36"/>
  <c r="Y36"/>
  <c r="W36"/>
  <c r="V36"/>
  <c r="R36"/>
  <c r="P36"/>
  <c r="N36"/>
  <c r="L36"/>
  <c r="H36"/>
  <c r="F36"/>
  <c r="AE35"/>
  <c r="AD35"/>
  <c r="AC35"/>
  <c r="AB35"/>
  <c r="AA35"/>
  <c r="Y35"/>
  <c r="W35"/>
  <c r="V35"/>
  <c r="T35"/>
  <c r="R35"/>
  <c r="P35"/>
  <c r="N35"/>
  <c r="L35"/>
  <c r="H35"/>
  <c r="F35"/>
  <c r="AE34"/>
  <c r="AD34"/>
  <c r="AC34"/>
  <c r="AB34"/>
  <c r="AA34"/>
  <c r="Y34"/>
  <c r="W34"/>
  <c r="V34"/>
  <c r="T34"/>
  <c r="R34"/>
  <c r="P34"/>
  <c r="N34"/>
  <c r="L34"/>
  <c r="H34"/>
  <c r="F34"/>
  <c r="AE33"/>
  <c r="AD33"/>
  <c r="AC33"/>
  <c r="AB33"/>
  <c r="AA33"/>
  <c r="Y33"/>
  <c r="W33"/>
  <c r="V33"/>
  <c r="R33"/>
  <c r="P33"/>
  <c r="N33"/>
  <c r="L33"/>
  <c r="H33"/>
  <c r="F33"/>
  <c r="AE32"/>
  <c r="AD32"/>
  <c r="AC32"/>
  <c r="AB32"/>
  <c r="AA32"/>
  <c r="Y32"/>
  <c r="W32"/>
  <c r="V32"/>
  <c r="T32"/>
  <c r="R32"/>
  <c r="P32"/>
  <c r="N32"/>
  <c r="L32"/>
  <c r="H32"/>
  <c r="F32"/>
  <c r="AE31"/>
  <c r="AD31"/>
  <c r="AC31"/>
  <c r="AB31"/>
  <c r="AA31"/>
  <c r="Y31"/>
  <c r="W31"/>
  <c r="V31"/>
  <c r="T31"/>
  <c r="R31"/>
  <c r="P31"/>
  <c r="N31"/>
  <c r="L31"/>
  <c r="H31"/>
  <c r="F31"/>
  <c r="AE30"/>
  <c r="AD30"/>
  <c r="AC30"/>
  <c r="AB30"/>
  <c r="AA30"/>
  <c r="Y30"/>
  <c r="W30"/>
  <c r="V30"/>
  <c r="T30"/>
  <c r="R30"/>
  <c r="P30"/>
  <c r="N30"/>
  <c r="L30"/>
  <c r="H30"/>
  <c r="F30"/>
  <c r="AE29"/>
  <c r="AD29"/>
  <c r="AC29"/>
  <c r="AB29"/>
  <c r="AA29"/>
  <c r="Y29"/>
  <c r="W29"/>
  <c r="V29"/>
  <c r="T29"/>
  <c r="R29"/>
  <c r="P29"/>
  <c r="N29"/>
  <c r="L29"/>
  <c r="H29"/>
  <c r="F29"/>
  <c r="AE28"/>
  <c r="AD28"/>
  <c r="AC28"/>
  <c r="AB28"/>
  <c r="AA28"/>
  <c r="Y28"/>
  <c r="W28"/>
  <c r="V28"/>
  <c r="T28"/>
  <c r="R28"/>
  <c r="P28"/>
  <c r="N28"/>
  <c r="L28"/>
  <c r="H28"/>
  <c r="F28"/>
  <c r="AE27"/>
  <c r="AD27"/>
  <c r="AC27"/>
  <c r="AB27"/>
  <c r="AA27"/>
  <c r="Y27"/>
  <c r="W27"/>
  <c r="V27"/>
  <c r="T27"/>
  <c r="R27"/>
  <c r="P27"/>
  <c r="N27"/>
  <c r="L27"/>
  <c r="H27"/>
  <c r="F27"/>
  <c r="AE26"/>
  <c r="AD26"/>
  <c r="AC26"/>
  <c r="AB26"/>
  <c r="AA26"/>
  <c r="Y26"/>
  <c r="W26"/>
  <c r="V26"/>
  <c r="T26"/>
  <c r="R26"/>
  <c r="P26"/>
  <c r="N26"/>
  <c r="L26"/>
  <c r="H26"/>
  <c r="F26"/>
  <c r="AE25"/>
  <c r="AD25"/>
  <c r="AC25"/>
  <c r="AB25"/>
  <c r="AA25"/>
  <c r="Y25"/>
  <c r="W25"/>
  <c r="V25"/>
  <c r="T25"/>
  <c r="R25"/>
  <c r="P25"/>
  <c r="N25"/>
  <c r="L25"/>
  <c r="H25"/>
  <c r="F25"/>
  <c r="AE24"/>
  <c r="AD24"/>
  <c r="AC24"/>
  <c r="AB24"/>
  <c r="AA24"/>
  <c r="Y24"/>
  <c r="W24"/>
  <c r="V24"/>
  <c r="T24"/>
  <c r="R24"/>
  <c r="P24"/>
  <c r="N24"/>
  <c r="L24"/>
  <c r="H24"/>
  <c r="F24"/>
  <c r="AE23"/>
  <c r="AD23"/>
  <c r="AC23"/>
  <c r="AB23"/>
  <c r="AA23"/>
  <c r="Y23"/>
  <c r="W23"/>
  <c r="V23"/>
  <c r="R23"/>
  <c r="P23"/>
  <c r="N23"/>
  <c r="L23"/>
  <c r="H23"/>
  <c r="F23"/>
  <c r="AE22"/>
  <c r="AD22"/>
  <c r="AC22"/>
  <c r="AB22"/>
  <c r="AA22"/>
  <c r="Y22"/>
  <c r="W22"/>
  <c r="V22"/>
  <c r="R22"/>
  <c r="P22"/>
  <c r="N22"/>
  <c r="J22"/>
  <c r="H22"/>
  <c r="F22"/>
  <c r="AE21"/>
  <c r="AD21"/>
  <c r="AC21"/>
  <c r="AB21"/>
  <c r="AA21"/>
  <c r="Y21"/>
  <c r="W21"/>
  <c r="V21"/>
  <c r="R21"/>
  <c r="P21"/>
  <c r="N21"/>
  <c r="L21"/>
  <c r="J21"/>
  <c r="H21"/>
  <c r="F21"/>
  <c r="AE20"/>
  <c r="AD20"/>
  <c r="AC20"/>
  <c r="AB20"/>
  <c r="AA20"/>
  <c r="Y20"/>
  <c r="W20"/>
  <c r="V20"/>
  <c r="R20"/>
  <c r="P20"/>
  <c r="N20"/>
  <c r="L20"/>
  <c r="J20"/>
  <c r="H20"/>
  <c r="F20"/>
  <c r="AE19"/>
  <c r="AD19"/>
  <c r="AC19"/>
  <c r="AB19"/>
  <c r="AA19"/>
  <c r="Y19"/>
  <c r="W19"/>
  <c r="V19"/>
  <c r="R19"/>
  <c r="P19"/>
  <c r="N19"/>
  <c r="L19"/>
  <c r="J19"/>
  <c r="H19"/>
  <c r="F19"/>
  <c r="AE18"/>
  <c r="AD18"/>
  <c r="AC18"/>
  <c r="AB18"/>
  <c r="AA18"/>
  <c r="Y18"/>
  <c r="W18"/>
  <c r="V18"/>
  <c r="R18"/>
  <c r="P18"/>
  <c r="N18"/>
  <c r="L18"/>
  <c r="J18"/>
  <c r="H18"/>
  <c r="F18"/>
  <c r="AE17"/>
  <c r="AD17"/>
  <c r="AC17"/>
  <c r="AB17"/>
  <c r="AA17"/>
  <c r="Y17"/>
  <c r="W17"/>
  <c r="V17"/>
  <c r="R17"/>
  <c r="P17"/>
  <c r="N17"/>
  <c r="L17"/>
  <c r="J17"/>
  <c r="H17"/>
  <c r="F17"/>
  <c r="AE16"/>
  <c r="AD16"/>
  <c r="AC16"/>
  <c r="AB16"/>
  <c r="AA16"/>
  <c r="Y16"/>
  <c r="W16"/>
  <c r="V16"/>
  <c r="R16"/>
  <c r="N16"/>
  <c r="L16"/>
  <c r="J16"/>
  <c r="H16"/>
  <c r="F16"/>
  <c r="AE15"/>
  <c r="AD15"/>
  <c r="AC15"/>
  <c r="AB15"/>
  <c r="AA15"/>
  <c r="Y15"/>
  <c r="W15"/>
  <c r="V15"/>
  <c r="R15"/>
  <c r="N15"/>
  <c r="L15"/>
  <c r="J15"/>
  <c r="H15"/>
  <c r="F15"/>
  <c r="AE14"/>
  <c r="AD14"/>
  <c r="AC14"/>
  <c r="AB14"/>
  <c r="AA14"/>
  <c r="Y14"/>
  <c r="W14"/>
  <c r="V14"/>
  <c r="R14"/>
  <c r="P14"/>
  <c r="N14"/>
  <c r="L14"/>
  <c r="J14"/>
  <c r="H14"/>
  <c r="F14"/>
  <c r="AE13"/>
  <c r="AD13"/>
  <c r="AC13"/>
  <c r="AB13"/>
  <c r="AA13"/>
  <c r="Y13"/>
  <c r="W13"/>
  <c r="V13"/>
  <c r="R13"/>
  <c r="N13"/>
  <c r="J13"/>
  <c r="H13"/>
  <c r="F13"/>
  <c r="AE12"/>
  <c r="AD12"/>
  <c r="AC12"/>
  <c r="AB12"/>
  <c r="AA12"/>
  <c r="Y12"/>
  <c r="W12"/>
  <c r="V12"/>
  <c r="R12"/>
  <c r="P12"/>
  <c r="N12"/>
  <c r="L12"/>
  <c r="J12"/>
  <c r="H12"/>
  <c r="F12"/>
  <c r="AE11"/>
  <c r="AD11"/>
  <c r="AC11"/>
  <c r="AB11"/>
  <c r="AA11"/>
  <c r="Y11"/>
  <c r="W11"/>
  <c r="V11"/>
  <c r="R11"/>
  <c r="N11"/>
  <c r="J11"/>
  <c r="H11"/>
  <c r="F11"/>
  <c r="D10"/>
  <c r="AE8"/>
  <c r="AD8"/>
  <c r="AC8"/>
  <c r="AB8"/>
  <c r="AA8"/>
  <c r="Y8"/>
  <c r="W8"/>
  <c r="V8"/>
  <c r="R8"/>
  <c r="N8"/>
  <c r="AE7"/>
  <c r="AD7"/>
  <c r="AC7"/>
  <c r="AB7"/>
  <c r="AA7"/>
  <c r="Y7"/>
  <c r="W7"/>
  <c r="V7"/>
  <c r="R7"/>
  <c r="N7"/>
  <c r="L7"/>
  <c r="J7"/>
  <c r="I7"/>
  <c r="H7"/>
  <c r="F7"/>
  <c r="AE6"/>
  <c r="AD6"/>
  <c r="AC6"/>
  <c r="AB6"/>
  <c r="AA6"/>
  <c r="Y6"/>
  <c r="W6"/>
  <c r="V6"/>
  <c r="R6"/>
  <c r="N6"/>
  <c r="J6"/>
  <c r="I6"/>
  <c r="H6"/>
  <c r="F6"/>
  <c r="D5"/>
  <c r="R355" l="1"/>
  <c r="F361" s="1"/>
  <c r="F363" s="1"/>
  <c r="F374" s="1"/>
  <c r="W149"/>
  <c r="W355" s="1"/>
</calcChain>
</file>

<file path=xl/sharedStrings.xml><?xml version="1.0" encoding="utf-8"?>
<sst xmlns="http://schemas.openxmlformats.org/spreadsheetml/2006/main" count="943" uniqueCount="364">
  <si>
    <t xml:space="preserve">PROGRESS REPORT FOR 130 MLD JAJMAU SITE                                                                        </t>
  </si>
  <si>
    <t>Sr. No.</t>
  </si>
  <si>
    <t>Description of Items</t>
  </si>
  <si>
    <t>Amount</t>
  </si>
  <si>
    <t>%</t>
  </si>
  <si>
    <t>BOQ Amount</t>
  </si>
  <si>
    <t>1st Milestone 10th May'21 to 15th Octber'21</t>
  </si>
  <si>
    <t xml:space="preserve">1st Milestone 10th May'21 to 15th Octber'21 Achieved </t>
  </si>
  <si>
    <t>2nd Milestone 16th Oct'21 to 15th March'22</t>
  </si>
  <si>
    <t>2nd Milestone 16th Oct'21 to 15th March'22 Achieved</t>
  </si>
  <si>
    <t>3rd Milestone 16th March'22 to 15th June'22</t>
  </si>
  <si>
    <t>3rd Milestone 16th March'22 to 15th June'22 Achieved</t>
  </si>
  <si>
    <t>4th Milestone 16th June'22 to 9th Aug'22</t>
  </si>
  <si>
    <t>4th Milestone 16th June'22 to 9th Aug'22 Achieved</t>
  </si>
  <si>
    <t>Upto 1st Milestone</t>
  </si>
  <si>
    <t>For 2nd Milestone</t>
  </si>
  <si>
    <t>Upto 2nd Milestone</t>
  </si>
  <si>
    <t>For 3rd Milestone</t>
  </si>
  <si>
    <t>Manufacturing date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</si>
  <si>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</si>
  <si>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</si>
  <si>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</si>
  <si>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</si>
  <si>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</si>
  <si>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</si>
  <si>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</si>
  <si>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</si>
  <si>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</si>
  <si>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</si>
  <si>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</si>
  <si>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</si>
  <si>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</si>
  <si>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</si>
  <si>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</si>
  <si>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</si>
  <si>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</si>
  <si>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</si>
  <si>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</si>
  <si>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</si>
  <si>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</si>
  <si>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</si>
  <si>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</si>
  <si>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</si>
  <si>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</si>
  <si>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</si>
  <si>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</si>
  <si>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</si>
  <si>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</si>
  <si>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</si>
  <si>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</si>
  <si>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</si>
  <si>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</si>
  <si>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</si>
  <si>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</si>
  <si>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</si>
  <si>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</si>
  <si>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</si>
  <si>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</si>
  <si>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</si>
  <si>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</si>
  <si>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</si>
  <si>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</si>
  <si>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</si>
  <si>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</si>
  <si>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</si>
  <si>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</si>
  <si>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</si>
  <si>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</si>
  <si>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</si>
  <si>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</si>
  <si>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</si>
  <si>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</si>
  <si>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</si>
  <si>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</si>
  <si>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</si>
  <si>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</si>
  <si>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</si>
  <si>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</si>
  <si>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</si>
  <si>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</si>
  <si>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</si>
  <si>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</si>
  <si>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</si>
  <si>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</si>
  <si>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</si>
  <si>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</si>
  <si>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</si>
  <si>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</si>
  <si>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</si>
  <si>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</si>
  <si>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</si>
  <si>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</si>
  <si>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</si>
  <si>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</si>
  <si>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</si>
  <si>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</si>
  <si>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</si>
  <si>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</si>
  <si>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</si>
  <si>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</si>
  <si>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</si>
  <si>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</si>
  <si>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</si>
  <si>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</si>
  <si>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</si>
  <si>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</si>
  <si>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</si>
  <si>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</si>
  <si>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</si>
  <si>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</si>
  <si>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</si>
  <si>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24.05.22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</si>
  <si>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</si>
  <si>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</si>
  <si>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</si>
  <si>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</si>
  <si>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</si>
  <si>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</si>
  <si>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18.12.21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</si>
  <si>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</si>
  <si>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</si>
  <si>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</si>
  <si>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Machine/Belt Filter Press - Supply</t>
  </si>
  <si>
    <t>2nd lot-18.05.22</t>
  </si>
  <si>
    <t>Centrifuge Machine/ 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</si>
  <si>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</si>
  <si>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</si>
  <si>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</si>
  <si>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</si>
  <si>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</si>
  <si>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</si>
  <si>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</si>
  <si>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</si>
  <si>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</si>
  <si>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</si>
  <si>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</si>
  <si>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</si>
  <si>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</si>
  <si>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</si>
  <si>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</si>
  <si>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</si>
  <si>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</si>
  <si>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</si>
  <si>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</si>
  <si>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</si>
  <si>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</si>
  <si>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</si>
  <si>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</si>
  <si>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</si>
  <si>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</si>
  <si>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</si>
  <si>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</si>
  <si>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05.05.22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</si>
  <si>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</si>
  <si>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</si>
  <si>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</si>
  <si>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</si>
  <si>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</si>
  <si>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</si>
  <si>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</si>
  <si>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</si>
  <si>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</si>
  <si>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</si>
  <si>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</si>
  <si>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</si>
  <si>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</si>
  <si>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</si>
  <si>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</si>
  <si>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</si>
  <si>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</si>
  <si>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</si>
  <si>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</si>
  <si>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</si>
  <si>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</si>
  <si>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</si>
  <si>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</si>
  <si>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</si>
  <si>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</si>
  <si>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</si>
  <si>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</si>
  <si>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</si>
  <si>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</si>
  <si>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</si>
  <si>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</si>
  <si>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</si>
  <si>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</si>
  <si>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</si>
  <si>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</si>
  <si>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</si>
  <si>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</si>
  <si>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</si>
  <si>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</si>
  <si>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</si>
  <si>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</si>
  <si>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</si>
  <si>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</si>
  <si>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</si>
  <si>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</si>
  <si>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</si>
  <si>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</si>
  <si>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</si>
  <si>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</si>
  <si>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</si>
  <si>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</si>
  <si>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</si>
  <si>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</si>
  <si>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</si>
  <si>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</si>
  <si>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</si>
  <si>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</si>
  <si>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</si>
  <si>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</si>
  <si>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</si>
  <si>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HT Metering Panel </t>
  </si>
  <si>
    <t xml:space="preserve">Installation of HT Metering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</si>
  <si>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</si>
  <si>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</si>
  <si>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</si>
  <si>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</si>
  <si>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</si>
  <si>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</si>
  <si>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 panel/Thickener Panel </t>
  </si>
  <si>
    <t xml:space="preserve">Installation of  Other equipments panel  (MCC-2 PANEL)/Bar screen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</si>
  <si>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</si>
  <si>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</si>
  <si>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</si>
  <si>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</si>
  <si>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 &amp; Other equipment panel (MCC-1 PANEL) </t>
  </si>
  <si>
    <t xml:space="preserve">Installation of Aerators &amp; Other equipment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</si>
  <si>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</si>
  <si>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</si>
  <si>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</si>
  <si>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</si>
  <si>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</si>
  <si>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</si>
  <si>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</si>
  <si>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</si>
  <si>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</si>
  <si>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</si>
  <si>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</si>
  <si>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</si>
  <si>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</si>
  <si>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</si>
  <si>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</si>
  <si>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</si>
  <si>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</si>
  <si>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Column &amp; Beam work</t>
  </si>
  <si>
    <t>Wall 50% of total lift work</t>
  </si>
  <si>
    <t>Walls (balance 50% of Total Lift work)</t>
  </si>
  <si>
    <t>Ground Floor Slab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</si>
  <si>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</si>
  <si>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</si>
  <si>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</si>
  <si>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</si>
  <si>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</si>
  <si>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</si>
  <si>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</si>
  <si>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</si>
  <si>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</si>
  <si>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</si>
  <si>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</si>
  <si>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</si>
  <si>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</si>
  <si>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</si>
  <si>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</si>
  <si>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F</t>
  </si>
  <si>
    <t>Chlorination Room  Area</t>
  </si>
  <si>
    <t>RCC Foundation/Column Footing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</si>
  <si>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</si>
  <si>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</si>
  <si>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</si>
  <si>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</si>
  <si>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</si>
  <si>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</si>
  <si>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</si>
  <si>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</si>
  <si>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</si>
  <si>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</si>
  <si>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</si>
  <si>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</si>
  <si>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</si>
  <si>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</si>
  <si>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</si>
  <si>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</si>
  <si>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</si>
  <si>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</si>
  <si>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</si>
  <si>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</si>
  <si>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</si>
  <si>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</si>
  <si>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</si>
  <si>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</si>
  <si>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</si>
  <si>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</si>
  <si>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</si>
  <si>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</si>
  <si>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</si>
  <si>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</si>
  <si>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</si>
  <si>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</si>
  <si>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</si>
  <si>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</si>
  <si>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</si>
  <si>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</si>
  <si>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</si>
  <si>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</si>
  <si>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</si>
  <si>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d.i.</t>
  </si>
  <si>
    <t>(i) Guptar Ghat IPS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</si>
  <si>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</si>
  <si>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</si>
  <si>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</si>
  <si>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</si>
  <si>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</si>
  <si>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</si>
  <si>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</si>
  <si>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</si>
  <si>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</si>
  <si>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</si>
  <si>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</si>
  <si>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</si>
  <si>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</si>
  <si>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</si>
  <si>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</si>
  <si>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</si>
  <si>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</si>
  <si>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</si>
  <si>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</si>
  <si>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</si>
  <si>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</si>
  <si>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</si>
  <si>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</si>
  <si>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</si>
  <si>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</si>
  <si>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</si>
  <si>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</si>
  <si>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</si>
  <si>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</si>
  <si>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</si>
  <si>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</si>
  <si>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</si>
  <si>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</si>
  <si>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</si>
  <si>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</si>
  <si>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</si>
  <si>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</si>
  <si>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</si>
  <si>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</si>
  <si>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</si>
  <si>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</si>
  <si>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</si>
  <si>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</si>
  <si>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Sl. No</t>
  </si>
  <si>
    <t>Milestone Details</t>
  </si>
  <si>
    <t>1st Milestone</t>
  </si>
  <si>
    <t>Total required</t>
  </si>
  <si>
    <t>2nd Milestone</t>
  </si>
  <si>
    <t>Achieved</t>
  </si>
  <si>
    <t>3rd Milestone</t>
  </si>
  <si>
    <t>Need to Achieve</t>
  </si>
  <si>
    <t>4th Milestone</t>
  </si>
  <si>
    <t>Total Amount</t>
  </si>
  <si>
    <t>Total</t>
  </si>
  <si>
    <t>Progress Percentage as on 10.01.23</t>
  </si>
</sst>
</file>

<file path=xl/styles.xml><?xml version="1.0" encoding="utf-8"?>
<styleSheet xmlns="http://schemas.openxmlformats.org/spreadsheetml/2006/main">
  <numFmts count="4">
    <numFmt numFmtId="164" formatCode="_ * #,##0.00_ ;_ * \-#,##0.00_ ;_ * &quot;-&quot;??_ ;_ @_ "/>
    <numFmt numFmtId="165" formatCode="0.0%"/>
    <numFmt numFmtId="166" formatCode="_ * #,##0_ ;_ * \-#,##0_ ;_ * &quot;-&quot;??_ ;_ @_ "/>
    <numFmt numFmtId="167" formatCode="&quot;a.&quot;\ 0"/>
  </numFmts>
  <fonts count="10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2"/>
      <name val="Calibri"/>
      <charset val="134"/>
      <scheme val="minor"/>
    </font>
    <font>
      <sz val="12"/>
      <name val="Calibri"/>
      <charset val="134"/>
      <scheme val="minor"/>
    </font>
    <font>
      <sz val="11"/>
      <color rgb="FF323130"/>
      <name val="Times New Roman"/>
      <charset val="134"/>
    </font>
    <font>
      <sz val="11"/>
      <color theme="1"/>
      <name val="Calibri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85351115451523"/>
        <bgColor indexed="64"/>
      </patternFill>
    </fill>
    <fill>
      <patternFill patternType="solid">
        <fgColor theme="8" tint="0.3998535111545152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4" tint="0.7998596148564104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>
      <alignment vertical="center"/>
    </xf>
  </cellStyleXfs>
  <cellXfs count="182">
    <xf numFmtId="0" fontId="0" fillId="0" borderId="0" xfId="0"/>
    <xf numFmtId="0" fontId="9" fillId="0" borderId="0" xfId="3" applyAlignment="1">
      <alignment horizontal="center" vertical="center"/>
    </xf>
    <xf numFmtId="0" fontId="9" fillId="2" borderId="0" xfId="3" applyFill="1" applyAlignment="1">
      <alignment horizontal="center" vertical="center"/>
    </xf>
    <xf numFmtId="0" fontId="9" fillId="2" borderId="0" xfId="3" applyFill="1" applyAlignment="1">
      <alignment vertical="center"/>
    </xf>
    <xf numFmtId="0" fontId="1" fillId="2" borderId="0" xfId="3" applyFont="1" applyFill="1" applyAlignment="1">
      <alignment vertical="center"/>
    </xf>
    <xf numFmtId="0" fontId="1" fillId="0" borderId="0" xfId="3" applyFont="1" applyAlignment="1">
      <alignment vertical="center"/>
    </xf>
    <xf numFmtId="0" fontId="2" fillId="0" borderId="0" xfId="3" applyFont="1" applyAlignment="1">
      <alignment vertical="center"/>
    </xf>
    <xf numFmtId="0" fontId="9" fillId="3" borderId="0" xfId="3" applyFill="1" applyAlignment="1">
      <alignment vertical="center"/>
    </xf>
    <xf numFmtId="0" fontId="1" fillId="0" borderId="0" xfId="3" applyFont="1" applyAlignment="1">
      <alignment vertical="center" wrapText="1"/>
    </xf>
    <xf numFmtId="164" fontId="1" fillId="0" borderId="0" xfId="4" applyFont="1" applyAlignment="1">
      <alignment vertical="center"/>
    </xf>
    <xf numFmtId="9" fontId="1" fillId="0" borderId="0" xfId="2" applyFont="1" applyAlignment="1">
      <alignment vertical="center"/>
    </xf>
    <xf numFmtId="164" fontId="1" fillId="3" borderId="0" xfId="1" applyFont="1" applyFill="1" applyAlignment="1">
      <alignment vertical="center"/>
    </xf>
    <xf numFmtId="9" fontId="0" fillId="0" borderId="0" xfId="2" applyFont="1" applyAlignment="1">
      <alignment vertical="center"/>
    </xf>
    <xf numFmtId="164" fontId="0" fillId="3" borderId="0" xfId="1" applyFont="1" applyFill="1" applyAlignment="1">
      <alignment vertical="center"/>
    </xf>
    <xf numFmtId="0" fontId="9" fillId="0" borderId="0" xfId="3" applyAlignment="1">
      <alignment vertical="center"/>
    </xf>
    <xf numFmtId="0" fontId="1" fillId="3" borderId="0" xfId="3" applyFont="1" applyFill="1" applyAlignment="1">
      <alignment vertical="center"/>
    </xf>
    <xf numFmtId="9" fontId="0" fillId="0" borderId="0" xfId="2" applyFont="1" applyAlignment="1">
      <alignment vertical="center"/>
    </xf>
    <xf numFmtId="0" fontId="1" fillId="3" borderId="0" xfId="2" applyNumberFormat="1" applyFont="1" applyFill="1" applyAlignment="1">
      <alignment horizontal="center" vertical="center"/>
    </xf>
    <xf numFmtId="0" fontId="4" fillId="4" borderId="3" xfId="3" applyFont="1" applyFill="1" applyBorder="1" applyAlignment="1">
      <alignment horizontal="center" vertical="center"/>
    </xf>
    <xf numFmtId="0" fontId="5" fillId="4" borderId="3" xfId="3" applyFont="1" applyFill="1" applyBorder="1" applyAlignment="1">
      <alignment horizontal="center" vertical="center" wrapText="1"/>
    </xf>
    <xf numFmtId="0" fontId="5" fillId="4" borderId="3" xfId="3" applyFont="1" applyFill="1" applyBorder="1" applyAlignment="1">
      <alignment horizontal="center" vertical="center"/>
    </xf>
    <xf numFmtId="164" fontId="5" fillId="4" borderId="3" xfId="4" applyFont="1" applyFill="1" applyBorder="1" applyAlignment="1">
      <alignment horizontal="center" vertical="center"/>
    </xf>
    <xf numFmtId="0" fontId="9" fillId="2" borderId="3" xfId="3" applyFill="1" applyBorder="1" applyAlignment="1">
      <alignment horizontal="center" vertical="center"/>
    </xf>
    <xf numFmtId="0" fontId="1" fillId="2" borderId="3" xfId="3" applyFont="1" applyFill="1" applyBorder="1" applyAlignment="1">
      <alignment horizontal="center" vertical="center" wrapText="1"/>
    </xf>
    <xf numFmtId="0" fontId="1" fillId="2" borderId="3" xfId="3" applyFont="1" applyFill="1" applyBorder="1" applyAlignment="1">
      <alignment horizontal="center" vertical="center"/>
    </xf>
    <xf numFmtId="164" fontId="1" fillId="2" borderId="3" xfId="4" applyFont="1" applyFill="1" applyBorder="1" applyAlignment="1">
      <alignment horizontal="center" vertical="center"/>
    </xf>
    <xf numFmtId="0" fontId="1" fillId="2" borderId="3" xfId="3" applyFont="1" applyFill="1" applyBorder="1" applyAlignment="1">
      <alignment vertical="center" wrapText="1"/>
    </xf>
    <xf numFmtId="0" fontId="1" fillId="2" borderId="3" xfId="3" applyFont="1" applyFill="1" applyBorder="1" applyAlignment="1">
      <alignment vertical="center"/>
    </xf>
    <xf numFmtId="164" fontId="1" fillId="2" borderId="3" xfId="4" applyFont="1" applyFill="1" applyBorder="1" applyAlignment="1">
      <alignment vertical="center"/>
    </xf>
    <xf numFmtId="0" fontId="4" fillId="5" borderId="3" xfId="3" applyFont="1" applyFill="1" applyBorder="1" applyAlignment="1">
      <alignment horizontal="center" vertical="center"/>
    </xf>
    <xf numFmtId="0" fontId="5" fillId="5" borderId="3" xfId="3" applyFont="1" applyFill="1" applyBorder="1" applyAlignment="1">
      <alignment vertical="center" wrapText="1"/>
    </xf>
    <xf numFmtId="0" fontId="5" fillId="5" borderId="3" xfId="3" applyFont="1" applyFill="1" applyBorder="1" applyAlignment="1">
      <alignment vertical="center"/>
    </xf>
    <xf numFmtId="164" fontId="1" fillId="5" borderId="3" xfId="4" applyFont="1" applyFill="1" applyBorder="1" applyAlignment="1">
      <alignment vertical="center"/>
    </xf>
    <xf numFmtId="0" fontId="0" fillId="0" borderId="0" xfId="3" applyFont="1" applyAlignment="1">
      <alignment horizontal="center" vertical="center"/>
    </xf>
    <xf numFmtId="0" fontId="9" fillId="0" borderId="3" xfId="3" applyBorder="1" applyAlignment="1">
      <alignment horizontal="center" vertical="center"/>
    </xf>
    <xf numFmtId="9" fontId="1" fillId="2" borderId="3" xfId="3" applyNumberFormat="1" applyFont="1" applyFill="1" applyBorder="1" applyAlignment="1">
      <alignment vertical="center"/>
    </xf>
    <xf numFmtId="164" fontId="1" fillId="0" borderId="3" xfId="4" applyFont="1" applyBorder="1" applyAlignment="1">
      <alignment vertical="center"/>
    </xf>
    <xf numFmtId="9" fontId="1" fillId="0" borderId="3" xfId="3" applyNumberFormat="1" applyFont="1" applyBorder="1" applyAlignment="1">
      <alignment vertical="center"/>
    </xf>
    <xf numFmtId="164" fontId="1" fillId="0" borderId="3" xfId="3" applyNumberFormat="1" applyFont="1" applyBorder="1" applyAlignment="1">
      <alignment vertical="center"/>
    </xf>
    <xf numFmtId="9" fontId="1" fillId="2" borderId="3" xfId="3" applyNumberFormat="1" applyFont="1" applyFill="1" applyBorder="1" applyAlignment="1">
      <alignment vertical="center" wrapText="1"/>
    </xf>
    <xf numFmtId="0" fontId="1" fillId="0" borderId="3" xfId="3" applyFont="1" applyBorder="1" applyAlignment="1">
      <alignment vertical="center"/>
    </xf>
    <xf numFmtId="0" fontId="0" fillId="6" borderId="3" xfId="3" applyFont="1" applyFill="1" applyBorder="1" applyAlignment="1">
      <alignment horizontal="center" vertical="center"/>
    </xf>
    <xf numFmtId="0" fontId="5" fillId="6" borderId="3" xfId="3" applyFont="1" applyFill="1" applyBorder="1" applyAlignment="1">
      <alignment vertical="center" wrapText="1"/>
    </xf>
    <xf numFmtId="0" fontId="5" fillId="6" borderId="3" xfId="3" applyFont="1" applyFill="1" applyBorder="1" applyAlignment="1">
      <alignment vertical="center"/>
    </xf>
    <xf numFmtId="164" fontId="1" fillId="6" borderId="3" xfId="4" applyFont="1" applyFill="1" applyBorder="1" applyAlignment="1">
      <alignment vertical="center"/>
    </xf>
    <xf numFmtId="9" fontId="1" fillId="2" borderId="3" xfId="2" applyFont="1" applyFill="1" applyBorder="1" applyAlignment="1">
      <alignment vertical="center"/>
    </xf>
    <xf numFmtId="164" fontId="1" fillId="2" borderId="3" xfId="3" applyNumberFormat="1" applyFont="1" applyFill="1" applyBorder="1" applyAlignment="1">
      <alignment vertical="center"/>
    </xf>
    <xf numFmtId="0" fontId="0" fillId="2" borderId="3" xfId="3" applyFont="1" applyFill="1" applyBorder="1" applyAlignment="1">
      <alignment horizontal="center" vertical="center"/>
    </xf>
    <xf numFmtId="0" fontId="1" fillId="0" borderId="3" xfId="3" applyFont="1" applyBorder="1" applyAlignment="1">
      <alignment horizontal="center" vertical="center"/>
    </xf>
    <xf numFmtId="0" fontId="1" fillId="0" borderId="3" xfId="3" applyFont="1" applyBorder="1" applyAlignment="1">
      <alignment vertical="center" wrapText="1"/>
    </xf>
    <xf numFmtId="9" fontId="1" fillId="0" borderId="3" xfId="2" applyFont="1" applyBorder="1" applyAlignment="1">
      <alignment vertical="center"/>
    </xf>
    <xf numFmtId="0" fontId="0" fillId="0" borderId="3" xfId="3" applyFont="1" applyBorder="1" applyAlignment="1">
      <alignment horizontal="center" vertical="center"/>
    </xf>
    <xf numFmtId="165" fontId="1" fillId="0" borderId="3" xfId="2" applyNumberFormat="1" applyFont="1" applyBorder="1" applyAlignment="1">
      <alignment vertical="center"/>
    </xf>
    <xf numFmtId="0" fontId="6" fillId="6" borderId="3" xfId="3" applyFont="1" applyFill="1" applyBorder="1" applyAlignment="1">
      <alignment vertical="center" wrapText="1"/>
    </xf>
    <xf numFmtId="0" fontId="1" fillId="2" borderId="0" xfId="3" applyFont="1" applyFill="1" applyAlignment="1">
      <alignment horizontal="center" vertical="center"/>
    </xf>
    <xf numFmtId="165" fontId="1" fillId="2" borderId="3" xfId="3" applyNumberFormat="1" applyFont="1" applyFill="1" applyBorder="1" applyAlignment="1">
      <alignment vertical="center"/>
    </xf>
    <xf numFmtId="10" fontId="1" fillId="2" borderId="3" xfId="3" applyNumberFormat="1" applyFont="1" applyFill="1" applyBorder="1" applyAlignment="1">
      <alignment vertical="center"/>
    </xf>
    <xf numFmtId="9" fontId="1" fillId="2" borderId="3" xfId="2" applyFont="1" applyFill="1" applyBorder="1" applyAlignment="1">
      <alignment horizontal="center" vertical="center"/>
    </xf>
    <xf numFmtId="164" fontId="1" fillId="2" borderId="3" xfId="1" applyFont="1" applyFill="1" applyBorder="1" applyAlignment="1">
      <alignment horizontal="center" vertical="center"/>
    </xf>
    <xf numFmtId="9" fontId="0" fillId="2" borderId="3" xfId="2" applyFont="1" applyFill="1" applyBorder="1" applyAlignment="1">
      <alignment horizontal="center" vertical="center"/>
    </xf>
    <xf numFmtId="164" fontId="0" fillId="2" borderId="3" xfId="1" applyFont="1" applyFill="1" applyBorder="1" applyAlignment="1">
      <alignment horizontal="center" vertical="center"/>
    </xf>
    <xf numFmtId="164" fontId="1" fillId="2" borderId="3" xfId="1" applyFont="1" applyFill="1" applyBorder="1" applyAlignment="1">
      <alignment vertical="center"/>
    </xf>
    <xf numFmtId="9" fontId="0" fillId="2" borderId="3" xfId="2" applyFont="1" applyFill="1" applyBorder="1" applyAlignment="1">
      <alignment vertical="center"/>
    </xf>
    <xf numFmtId="164" fontId="0" fillId="2" borderId="3" xfId="1" applyFont="1" applyFill="1" applyBorder="1" applyAlignment="1">
      <alignment vertical="center"/>
    </xf>
    <xf numFmtId="0" fontId="9" fillId="2" borderId="3" xfId="3" applyFill="1" applyBorder="1" applyAlignment="1">
      <alignment vertical="center"/>
    </xf>
    <xf numFmtId="9" fontId="0" fillId="0" borderId="3" xfId="2" applyFont="1" applyBorder="1" applyAlignment="1">
      <alignment vertical="center"/>
    </xf>
    <xf numFmtId="9" fontId="9" fillId="0" borderId="3" xfId="3" applyNumberFormat="1" applyBorder="1" applyAlignment="1">
      <alignment vertical="center"/>
    </xf>
    <xf numFmtId="164" fontId="9" fillId="0" borderId="3" xfId="3" applyNumberFormat="1" applyBorder="1" applyAlignment="1">
      <alignment vertical="center"/>
    </xf>
    <xf numFmtId="0" fontId="9" fillId="0" borderId="3" xfId="3" applyBorder="1" applyAlignment="1">
      <alignment vertical="center"/>
    </xf>
    <xf numFmtId="9" fontId="9" fillId="2" borderId="3" xfId="3" applyNumberFormat="1" applyFill="1" applyBorder="1" applyAlignment="1">
      <alignment vertical="center"/>
    </xf>
    <xf numFmtId="164" fontId="9" fillId="2" borderId="3" xfId="3" applyNumberFormat="1" applyFill="1" applyBorder="1" applyAlignment="1">
      <alignment vertical="center"/>
    </xf>
    <xf numFmtId="9" fontId="1" fillId="2" borderId="3" xfId="2" applyNumberFormat="1" applyFont="1" applyFill="1" applyBorder="1" applyAlignment="1">
      <alignment vertical="center"/>
    </xf>
    <xf numFmtId="10" fontId="1" fillId="2" borderId="3" xfId="2" applyNumberFormat="1" applyFont="1" applyFill="1" applyBorder="1" applyAlignment="1">
      <alignment vertical="center"/>
    </xf>
    <xf numFmtId="165" fontId="1" fillId="2" borderId="3" xfId="2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5" fillId="2" borderId="3" xfId="3" applyFont="1" applyFill="1" applyBorder="1" applyAlignment="1">
      <alignment horizontal="center" vertical="center" wrapText="1"/>
    </xf>
    <xf numFmtId="166" fontId="1" fillId="2" borderId="3" xfId="1" applyNumberFormat="1" applyFont="1" applyFill="1" applyBorder="1" applyAlignment="1">
      <alignment vertical="center"/>
    </xf>
    <xf numFmtId="9" fontId="2" fillId="2" borderId="3" xfId="2" applyFont="1" applyFill="1" applyBorder="1" applyAlignment="1">
      <alignment vertical="center"/>
    </xf>
    <xf numFmtId="0" fontId="4" fillId="3" borderId="0" xfId="3" applyFont="1" applyFill="1" applyAlignment="1">
      <alignment horizontal="center" vertical="center" wrapText="1"/>
    </xf>
    <xf numFmtId="0" fontId="5" fillId="2" borderId="3" xfId="2" applyNumberFormat="1" applyFont="1" applyFill="1" applyBorder="1" applyAlignment="1">
      <alignment horizontal="center" vertical="center" wrapText="1"/>
    </xf>
    <xf numFmtId="9" fontId="0" fillId="2" borderId="3" xfId="2" applyFont="1" applyFill="1" applyBorder="1" applyAlignment="1">
      <alignment vertical="center"/>
    </xf>
    <xf numFmtId="0" fontId="1" fillId="2" borderId="3" xfId="2" applyNumberFormat="1" applyFont="1" applyFill="1" applyBorder="1" applyAlignment="1">
      <alignment horizontal="center" vertical="center"/>
    </xf>
    <xf numFmtId="9" fontId="0" fillId="0" borderId="3" xfId="2" applyFont="1" applyBorder="1" applyAlignment="1">
      <alignment vertical="center"/>
    </xf>
    <xf numFmtId="0" fontId="1" fillId="2" borderId="3" xfId="2" applyNumberFormat="1" applyFont="1" applyFill="1" applyBorder="1" applyAlignment="1">
      <alignment horizontal="center" vertical="center" wrapText="1"/>
    </xf>
    <xf numFmtId="166" fontId="0" fillId="0" borderId="0" xfId="1" applyNumberFormat="1" applyFont="1" applyAlignment="1">
      <alignment vertical="center"/>
    </xf>
    <xf numFmtId="166" fontId="0" fillId="0" borderId="0" xfId="2" applyNumberFormat="1" applyFont="1" applyAlignment="1">
      <alignment vertical="center"/>
    </xf>
    <xf numFmtId="10" fontId="0" fillId="2" borderId="0" xfId="2" applyNumberFormat="1" applyFont="1" applyFill="1" applyAlignment="1">
      <alignment vertical="center"/>
    </xf>
    <xf numFmtId="164" fontId="1" fillId="2" borderId="0" xfId="1" applyFont="1" applyFill="1" applyAlignment="1">
      <alignment vertical="center"/>
    </xf>
    <xf numFmtId="164" fontId="1" fillId="2" borderId="0" xfId="3" applyNumberFormat="1" applyFont="1" applyFill="1" applyAlignment="1">
      <alignment vertical="center"/>
    </xf>
    <xf numFmtId="0" fontId="5" fillId="0" borderId="3" xfId="3" applyFont="1" applyBorder="1" applyAlignment="1">
      <alignment vertical="center"/>
    </xf>
    <xf numFmtId="0" fontId="0" fillId="2" borderId="0" xfId="3" applyFont="1" applyFill="1" applyAlignment="1">
      <alignment horizontal="center" vertical="center"/>
    </xf>
    <xf numFmtId="10" fontId="1" fillId="0" borderId="3" xfId="2" applyNumberFormat="1" applyFont="1" applyBorder="1" applyAlignment="1">
      <alignment vertical="center"/>
    </xf>
    <xf numFmtId="0" fontId="5" fillId="2" borderId="3" xfId="3" applyFont="1" applyFill="1" applyBorder="1" applyAlignment="1">
      <alignment vertical="center"/>
    </xf>
    <xf numFmtId="0" fontId="4" fillId="0" borderId="3" xfId="3" applyFont="1" applyBorder="1" applyAlignment="1">
      <alignment horizontal="center" vertical="center"/>
    </xf>
    <xf numFmtId="0" fontId="5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9" fontId="0" fillId="2" borderId="3" xfId="2" applyNumberFormat="1" applyFont="1" applyFill="1" applyBorder="1" applyAlignment="1">
      <alignment vertical="center"/>
    </xf>
    <xf numFmtId="9" fontId="1" fillId="0" borderId="3" xfId="2" applyNumberFormat="1" applyFont="1" applyBorder="1" applyAlignment="1">
      <alignment vertical="center"/>
    </xf>
    <xf numFmtId="9" fontId="2" fillId="0" borderId="3" xfId="2" applyFont="1" applyBorder="1" applyAlignment="1">
      <alignment vertical="center"/>
    </xf>
    <xf numFmtId="0" fontId="5" fillId="0" borderId="3" xfId="3" applyFont="1" applyBorder="1" applyAlignment="1">
      <alignment vertical="center" wrapText="1"/>
    </xf>
    <xf numFmtId="167" fontId="0" fillId="0" borderId="3" xfId="3" applyNumberFormat="1" applyFont="1" applyBorder="1" applyAlignment="1">
      <alignment horizontal="center" vertical="center"/>
    </xf>
    <xf numFmtId="0" fontId="1" fillId="6" borderId="3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vertical="center" wrapText="1"/>
    </xf>
    <xf numFmtId="0" fontId="1" fillId="0" borderId="0" xfId="3" applyFont="1" applyAlignment="1">
      <alignment horizontal="center" vertical="center"/>
    </xf>
    <xf numFmtId="0" fontId="9" fillId="3" borderId="0" xfId="3" applyFill="1" applyAlignment="1">
      <alignment horizontal="center" vertical="center"/>
    </xf>
    <xf numFmtId="0" fontId="9" fillId="3" borderId="3" xfId="3" applyFill="1" applyBorder="1" applyAlignment="1">
      <alignment horizontal="center" vertical="center"/>
    </xf>
    <xf numFmtId="0" fontId="5" fillId="3" borderId="3" xfId="3" applyFont="1" applyFill="1" applyBorder="1" applyAlignment="1">
      <alignment vertical="center" wrapText="1"/>
    </xf>
    <xf numFmtId="0" fontId="1" fillId="3" borderId="3" xfId="3" applyFont="1" applyFill="1" applyBorder="1" applyAlignment="1">
      <alignment vertical="center"/>
    </xf>
    <xf numFmtId="9" fontId="1" fillId="3" borderId="3" xfId="2" applyFont="1" applyFill="1" applyBorder="1" applyAlignment="1">
      <alignment vertical="center"/>
    </xf>
    <xf numFmtId="164" fontId="1" fillId="3" borderId="3" xfId="4" applyFont="1" applyFill="1" applyBorder="1" applyAlignment="1">
      <alignment vertical="center"/>
    </xf>
    <xf numFmtId="165" fontId="9" fillId="2" borderId="3" xfId="3" applyNumberFormat="1" applyFill="1" applyBorder="1" applyAlignment="1">
      <alignment vertical="center"/>
    </xf>
    <xf numFmtId="0" fontId="0" fillId="3" borderId="3" xfId="3" applyFont="1" applyFill="1" applyBorder="1" applyAlignment="1">
      <alignment horizontal="center" vertical="center"/>
    </xf>
    <xf numFmtId="0" fontId="5" fillId="3" borderId="3" xfId="3" applyFont="1" applyFill="1" applyBorder="1" applyAlignment="1">
      <alignment vertical="center"/>
    </xf>
    <xf numFmtId="164" fontId="5" fillId="8" borderId="3" xfId="4" applyFont="1" applyFill="1" applyBorder="1" applyAlignment="1">
      <alignment vertical="center"/>
    </xf>
    <xf numFmtId="0" fontId="5" fillId="0" borderId="0" xfId="3" applyFont="1" applyAlignment="1">
      <alignment vertical="center" wrapText="1"/>
    </xf>
    <xf numFmtId="0" fontId="5" fillId="0" borderId="0" xfId="3" applyFont="1" applyAlignment="1">
      <alignment vertical="center"/>
    </xf>
    <xf numFmtId="164" fontId="1" fillId="0" borderId="0" xfId="4" applyFont="1" applyBorder="1" applyAlignment="1">
      <alignment vertical="center"/>
    </xf>
    <xf numFmtId="0" fontId="4" fillId="0" borderId="6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/>
    </xf>
    <xf numFmtId="164" fontId="5" fillId="0" borderId="8" xfId="4" applyFont="1" applyBorder="1" applyAlignment="1">
      <alignment horizontal="center" vertical="center"/>
    </xf>
    <xf numFmtId="0" fontId="9" fillId="0" borderId="9" xfId="3" applyBorder="1" applyAlignment="1">
      <alignment horizontal="center" vertical="center"/>
    </xf>
    <xf numFmtId="166" fontId="1" fillId="0" borderId="10" xfId="4" applyNumberFormat="1" applyFont="1" applyBorder="1" applyAlignment="1">
      <alignment vertical="center"/>
    </xf>
    <xf numFmtId="164" fontId="1" fillId="0" borderId="0" xfId="3" applyNumberFormat="1" applyFont="1" applyAlignment="1">
      <alignment vertical="center"/>
    </xf>
    <xf numFmtId="166" fontId="1" fillId="0" borderId="0" xfId="1" applyNumberFormat="1" applyFont="1" applyBorder="1" applyAlignment="1">
      <alignment vertical="center"/>
    </xf>
    <xf numFmtId="0" fontId="9" fillId="2" borderId="9" xfId="3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164" fontId="5" fillId="2" borderId="10" xfId="4" applyFont="1" applyFill="1" applyBorder="1" applyAlignment="1">
      <alignment vertical="center"/>
    </xf>
    <xf numFmtId="164" fontId="1" fillId="0" borderId="0" xfId="2" applyNumberFormat="1" applyFont="1" applyBorder="1" applyAlignment="1">
      <alignment vertical="center"/>
    </xf>
    <xf numFmtId="164" fontId="1" fillId="3" borderId="10" xfId="4" applyFont="1" applyFill="1" applyBorder="1" applyAlignment="1">
      <alignment vertical="center"/>
    </xf>
    <xf numFmtId="10" fontId="1" fillId="3" borderId="10" xfId="2" applyNumberFormat="1" applyFont="1" applyFill="1" applyBorder="1" applyAlignment="1">
      <alignment vertical="center"/>
    </xf>
    <xf numFmtId="0" fontId="9" fillId="3" borderId="10" xfId="3" applyFill="1" applyBorder="1" applyAlignment="1">
      <alignment vertical="center"/>
    </xf>
    <xf numFmtId="0" fontId="1" fillId="3" borderId="3" xfId="3" applyFont="1" applyFill="1" applyBorder="1" applyAlignment="1">
      <alignment vertical="center" wrapText="1"/>
    </xf>
    <xf numFmtId="164" fontId="9" fillId="3" borderId="10" xfId="3" applyNumberFormat="1" applyFill="1" applyBorder="1" applyAlignment="1">
      <alignment vertical="center"/>
    </xf>
    <xf numFmtId="0" fontId="9" fillId="2" borderId="11" xfId="3" applyFill="1" applyBorder="1" applyAlignment="1">
      <alignment horizontal="center" vertical="center"/>
    </xf>
    <xf numFmtId="0" fontId="6" fillId="3" borderId="12" xfId="3" applyFont="1" applyFill="1" applyBorder="1" applyAlignment="1">
      <alignment vertical="center" wrapText="1"/>
    </xf>
    <xf numFmtId="0" fontId="7" fillId="3" borderId="12" xfId="3" applyFont="1" applyFill="1" applyBorder="1" applyAlignment="1">
      <alignment vertical="center"/>
    </xf>
    <xf numFmtId="10" fontId="6" fillId="3" borderId="13" xfId="2" applyNumberFormat="1" applyFon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9" fontId="5" fillId="8" borderId="3" xfId="2" applyFont="1" applyFill="1" applyBorder="1" applyAlignment="1">
      <alignment vertical="center"/>
    </xf>
    <xf numFmtId="164" fontId="5" fillId="8" borderId="3" xfId="1" applyFont="1" applyFill="1" applyBorder="1" applyAlignment="1">
      <alignment vertical="center"/>
    </xf>
    <xf numFmtId="9" fontId="4" fillId="8" borderId="3" xfId="2" applyFont="1" applyFill="1" applyBorder="1" applyAlignment="1">
      <alignment vertical="center"/>
    </xf>
    <xf numFmtId="164" fontId="4" fillId="8" borderId="3" xfId="1" applyFont="1" applyFill="1" applyBorder="1" applyAlignment="1">
      <alignment vertical="center"/>
    </xf>
    <xf numFmtId="164" fontId="4" fillId="8" borderId="3" xfId="4" applyFont="1" applyFill="1" applyBorder="1" applyAlignment="1">
      <alignment vertical="center"/>
    </xf>
    <xf numFmtId="164" fontId="1" fillId="0" borderId="3" xfId="1" applyFont="1" applyFill="1" applyBorder="1" applyAlignment="1">
      <alignment vertical="center"/>
    </xf>
    <xf numFmtId="164" fontId="1" fillId="0" borderId="0" xfId="1" applyFont="1" applyBorder="1" applyAlignment="1">
      <alignment vertical="center"/>
    </xf>
    <xf numFmtId="9" fontId="1" fillId="0" borderId="0" xfId="2" applyFont="1" applyBorder="1" applyAlignment="1">
      <alignment vertical="center"/>
    </xf>
    <xf numFmtId="164" fontId="1" fillId="0" borderId="0" xfId="1" applyFont="1" applyFill="1" applyBorder="1" applyAlignment="1">
      <alignment vertical="center"/>
    </xf>
    <xf numFmtId="9" fontId="0" fillId="0" borderId="0" xfId="2" applyFont="1" applyBorder="1" applyAlignment="1">
      <alignment vertical="center"/>
    </xf>
    <xf numFmtId="164" fontId="0" fillId="0" borderId="0" xfId="1" applyFont="1" applyBorder="1" applyAlignment="1">
      <alignment vertical="center"/>
    </xf>
    <xf numFmtId="164" fontId="1" fillId="0" borderId="0" xfId="1" applyFont="1" applyFill="1" applyAlignment="1">
      <alignment vertical="center"/>
    </xf>
    <xf numFmtId="164" fontId="0" fillId="0" borderId="0" xfId="1" applyFont="1" applyAlignment="1">
      <alignment vertical="center"/>
    </xf>
    <xf numFmtId="164" fontId="5" fillId="2" borderId="3" xfId="4" applyFont="1" applyFill="1" applyBorder="1" applyAlignment="1">
      <alignment vertical="center"/>
    </xf>
    <xf numFmtId="0" fontId="5" fillId="2" borderId="0" xfId="3" applyFont="1" applyFill="1" applyAlignment="1">
      <alignment vertical="center"/>
    </xf>
    <xf numFmtId="9" fontId="1" fillId="2" borderId="0" xfId="2" applyFont="1" applyFill="1" applyBorder="1" applyAlignment="1">
      <alignment vertical="center"/>
    </xf>
    <xf numFmtId="9" fontId="1" fillId="2" borderId="0" xfId="3" applyNumberFormat="1" applyFont="1" applyFill="1" applyAlignment="1">
      <alignment vertical="center"/>
    </xf>
    <xf numFmtId="0" fontId="5" fillId="2" borderId="3" xfId="2" applyNumberFormat="1" applyFont="1" applyFill="1" applyBorder="1" applyAlignment="1">
      <alignment horizontal="center" vertical="center"/>
    </xf>
    <xf numFmtId="9" fontId="5" fillId="2" borderId="3" xfId="2" applyFont="1" applyFill="1" applyBorder="1" applyAlignment="1">
      <alignment vertical="center"/>
    </xf>
    <xf numFmtId="9" fontId="4" fillId="0" borderId="3" xfId="2" applyFont="1" applyBorder="1" applyAlignment="1">
      <alignment vertical="center"/>
    </xf>
    <xf numFmtId="0" fontId="1" fillId="2" borderId="0" xfId="2" applyNumberFormat="1" applyFont="1" applyFill="1" applyBorder="1" applyAlignment="1">
      <alignment horizontal="center" vertical="center"/>
    </xf>
    <xf numFmtId="9" fontId="5" fillId="2" borderId="0" xfId="2" applyFont="1" applyFill="1" applyBorder="1" applyAlignment="1">
      <alignment vertical="center"/>
    </xf>
    <xf numFmtId="0" fontId="5" fillId="2" borderId="0" xfId="2" applyNumberFormat="1" applyFont="1" applyFill="1" applyBorder="1" applyAlignment="1">
      <alignment horizontal="center" vertical="center"/>
    </xf>
    <xf numFmtId="166" fontId="1" fillId="2" borderId="0" xfId="3" applyNumberFormat="1" applyFont="1" applyFill="1" applyAlignment="1">
      <alignment vertical="center"/>
    </xf>
    <xf numFmtId="164" fontId="1" fillId="2" borderId="0" xfId="1" applyFont="1" applyFill="1" applyBorder="1" applyAlignment="1">
      <alignment vertical="center"/>
    </xf>
    <xf numFmtId="166" fontId="5" fillId="2" borderId="0" xfId="3" applyNumberFormat="1" applyFont="1" applyFill="1" applyAlignment="1">
      <alignment vertical="center"/>
    </xf>
    <xf numFmtId="9" fontId="1" fillId="2" borderId="0" xfId="2" applyFont="1" applyFill="1" applyAlignment="1">
      <alignment vertical="center"/>
    </xf>
    <xf numFmtId="0" fontId="1" fillId="2" borderId="0" xfId="2" applyNumberFormat="1" applyFont="1" applyFill="1" applyAlignment="1">
      <alignment horizontal="center" vertical="center"/>
    </xf>
    <xf numFmtId="0" fontId="5" fillId="2" borderId="0" xfId="3" applyFont="1" applyFill="1" applyAlignment="1">
      <alignment horizontal="right" vertical="center"/>
    </xf>
    <xf numFmtId="164" fontId="5" fillId="4" borderId="3" xfId="4" applyFont="1" applyFill="1" applyBorder="1" applyAlignment="1">
      <alignment horizontal="center" vertical="center"/>
    </xf>
    <xf numFmtId="164" fontId="5" fillId="4" borderId="4" xfId="4" applyFont="1" applyFill="1" applyBorder="1" applyAlignment="1">
      <alignment horizontal="center" vertical="center"/>
    </xf>
    <xf numFmtId="164" fontId="5" fillId="4" borderId="5" xfId="4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4" fontId="5" fillId="4" borderId="3" xfId="4" applyFont="1" applyFill="1" applyBorder="1" applyAlignment="1">
      <alignment horizontal="center" vertical="center" wrapText="1"/>
    </xf>
    <xf numFmtId="164" fontId="5" fillId="7" borderId="3" xfId="4" applyFont="1" applyFill="1" applyBorder="1" applyAlignment="1">
      <alignment horizontal="center" vertical="center" wrapText="1"/>
    </xf>
    <xf numFmtId="164" fontId="4" fillId="7" borderId="3" xfId="4" applyFont="1" applyFill="1" applyBorder="1" applyAlignment="1">
      <alignment horizontal="center" vertical="center" wrapText="1"/>
    </xf>
    <xf numFmtId="164" fontId="4" fillId="4" borderId="3" xfId="4" applyFont="1" applyFill="1" applyBorder="1" applyAlignment="1">
      <alignment horizontal="center" vertical="center" wrapText="1"/>
    </xf>
    <xf numFmtId="9" fontId="0" fillId="3" borderId="3" xfId="2" applyNumberFormat="1" applyFont="1" applyFill="1" applyBorder="1" applyAlignment="1">
      <alignment vertical="center"/>
    </xf>
    <xf numFmtId="10" fontId="1" fillId="3" borderId="3" xfId="2" applyNumberFormat="1" applyFont="1" applyFill="1" applyBorder="1" applyAlignment="1">
      <alignment vertical="center"/>
    </xf>
    <xf numFmtId="165" fontId="1" fillId="3" borderId="3" xfId="2" applyNumberFormat="1" applyFont="1" applyFill="1" applyBorder="1" applyAlignment="1">
      <alignment vertical="center"/>
    </xf>
    <xf numFmtId="9" fontId="1" fillId="3" borderId="3" xfId="2" applyNumberFormat="1" applyFont="1" applyFill="1" applyBorder="1" applyAlignment="1">
      <alignment vertical="center"/>
    </xf>
    <xf numFmtId="9" fontId="1" fillId="0" borderId="3" xfId="2" applyFont="1" applyFill="1" applyBorder="1" applyAlignment="1">
      <alignment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/>
      <sheetData sheetId="3">
        <row r="17">
          <cell r="D17">
            <v>106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77"/>
  <sheetViews>
    <sheetView showZeros="0" tabSelected="1" view="pageBreakPreview" zoomScale="93" zoomScaleNormal="93" workbookViewId="0">
      <pane xSplit="6" ySplit="3" topLeftCell="I351" activePane="bottomRight" state="frozen"/>
      <selection pane="topRight"/>
      <selection pane="bottomLeft"/>
      <selection pane="bottomRight" activeCell="N359" sqref="N359"/>
    </sheetView>
  </sheetViews>
  <sheetFormatPr defaultColWidth="9.140625" defaultRowHeight="15"/>
  <cols>
    <col min="1" max="1" width="9.140625" style="1"/>
    <col min="2" max="2" width="8.140625" style="1" customWidth="1"/>
    <col min="3" max="3" width="54.7109375" style="8" customWidth="1"/>
    <col min="4" max="4" width="16.85546875" style="5" hidden="1" customWidth="1"/>
    <col min="5" max="5" width="8.85546875" style="5" hidden="1" customWidth="1"/>
    <col min="6" max="6" width="19.5703125" style="9" customWidth="1"/>
    <col min="7" max="7" width="6.5703125" style="5" customWidth="1"/>
    <col min="8" max="8" width="17.5703125" style="5" customWidth="1"/>
    <col min="9" max="9" width="8.85546875" style="10" customWidth="1"/>
    <col min="10" max="10" width="16.42578125" style="11" customWidth="1"/>
    <col min="11" max="11" width="8.140625" style="5" customWidth="1"/>
    <col min="12" max="12" width="16.42578125" style="5" customWidth="1"/>
    <col min="13" max="13" width="7.7109375" style="12" customWidth="1"/>
    <col min="14" max="14" width="16.42578125" style="13" customWidth="1"/>
    <col min="15" max="15" width="9.140625" style="14" customWidth="1"/>
    <col min="16" max="16" width="16.42578125" style="14" customWidth="1"/>
    <col min="17" max="17" width="6.85546875" style="12" customWidth="1"/>
    <col min="18" max="18" width="16.42578125" style="13" customWidth="1"/>
    <col min="19" max="19" width="9.140625" style="14" customWidth="1"/>
    <col min="20" max="20" width="16.42578125" style="14" customWidth="1"/>
    <col min="21" max="21" width="8.7109375" style="12" customWidth="1"/>
    <col min="22" max="22" width="17.85546875" style="13" customWidth="1"/>
    <col min="23" max="23" width="16.42578125" style="15" hidden="1" customWidth="1"/>
    <col min="24" max="24" width="6" style="4" hidden="1" customWidth="1"/>
    <col min="25" max="25" width="16.42578125" style="4" hidden="1" customWidth="1"/>
    <col min="26" max="26" width="6" style="4" hidden="1" customWidth="1"/>
    <col min="27" max="27" width="16.42578125" style="4" hidden="1" customWidth="1"/>
    <col min="28" max="28" width="6" style="4" hidden="1" customWidth="1"/>
    <col min="29" max="29" width="16.42578125" style="4" hidden="1" customWidth="1"/>
    <col min="30" max="30" width="6" style="16" hidden="1" customWidth="1"/>
    <col min="31" max="31" width="16.42578125" style="14" hidden="1" customWidth="1"/>
    <col min="32" max="32" width="18.85546875" style="17" hidden="1" customWidth="1"/>
    <col min="33" max="34" width="9.140625" style="14"/>
    <col min="35" max="35" width="12.42578125" style="14" customWidth="1"/>
    <col min="36" max="36" width="13.5703125" style="14" customWidth="1"/>
    <col min="37" max="16384" width="9.140625" style="14"/>
  </cols>
  <sheetData>
    <row r="1" spans="1:35" ht="38.25" customHeight="1">
      <c r="B1" s="171" t="s">
        <v>0</v>
      </c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74"/>
      <c r="X1" s="74"/>
      <c r="Y1" s="74"/>
      <c r="Z1" s="74"/>
      <c r="AA1" s="74"/>
      <c r="AB1" s="74"/>
      <c r="AC1" s="74"/>
      <c r="AD1" s="74"/>
      <c r="AE1" s="74"/>
      <c r="AF1" s="7"/>
    </row>
    <row r="2" spans="1:35" s="1" customFormat="1" ht="65.25" customHeight="1">
      <c r="B2" s="18" t="s">
        <v>1</v>
      </c>
      <c r="C2" s="19" t="s">
        <v>2</v>
      </c>
      <c r="D2" s="20" t="s">
        <v>3</v>
      </c>
      <c r="E2" s="20" t="s">
        <v>4</v>
      </c>
      <c r="F2" s="21" t="s">
        <v>5</v>
      </c>
      <c r="G2" s="173" t="s">
        <v>6</v>
      </c>
      <c r="H2" s="173"/>
      <c r="I2" s="174" t="s">
        <v>7</v>
      </c>
      <c r="J2" s="174"/>
      <c r="K2" s="173" t="s">
        <v>8</v>
      </c>
      <c r="L2" s="173"/>
      <c r="M2" s="175" t="s">
        <v>9</v>
      </c>
      <c r="N2" s="175"/>
      <c r="O2" s="176" t="s">
        <v>10</v>
      </c>
      <c r="P2" s="176"/>
      <c r="Q2" s="175" t="s">
        <v>11</v>
      </c>
      <c r="R2" s="175"/>
      <c r="S2" s="176" t="s">
        <v>12</v>
      </c>
      <c r="T2" s="176"/>
      <c r="U2" s="175" t="s">
        <v>13</v>
      </c>
      <c r="V2" s="175"/>
      <c r="W2" s="75"/>
      <c r="X2" s="168" t="s">
        <v>14</v>
      </c>
      <c r="Y2" s="168"/>
      <c r="Z2" s="168" t="s">
        <v>15</v>
      </c>
      <c r="AA2" s="168"/>
      <c r="AB2" s="169" t="s">
        <v>16</v>
      </c>
      <c r="AC2" s="170"/>
      <c r="AD2" s="168" t="s">
        <v>17</v>
      </c>
      <c r="AE2" s="168"/>
      <c r="AF2" s="78"/>
    </row>
    <row r="3" spans="1:35" s="2" customFormat="1">
      <c r="B3" s="22"/>
      <c r="C3" s="23"/>
      <c r="D3" s="24">
        <v>960640000</v>
      </c>
      <c r="E3" s="24"/>
      <c r="F3" s="25"/>
      <c r="G3" s="24" t="s">
        <v>4</v>
      </c>
      <c r="H3" s="24" t="s">
        <v>3</v>
      </c>
      <c r="I3" s="57" t="s">
        <v>4</v>
      </c>
      <c r="J3" s="58" t="s">
        <v>3</v>
      </c>
      <c r="K3" s="24" t="s">
        <v>4</v>
      </c>
      <c r="L3" s="24" t="s">
        <v>3</v>
      </c>
      <c r="M3" s="59" t="s">
        <v>4</v>
      </c>
      <c r="N3" s="60" t="s">
        <v>3</v>
      </c>
      <c r="O3" s="22" t="s">
        <v>4</v>
      </c>
      <c r="P3" s="22" t="s">
        <v>3</v>
      </c>
      <c r="Q3" s="59" t="s">
        <v>4</v>
      </c>
      <c r="R3" s="60" t="s">
        <v>3</v>
      </c>
      <c r="S3" s="22" t="s">
        <v>4</v>
      </c>
      <c r="T3" s="22" t="s">
        <v>3</v>
      </c>
      <c r="U3" s="59" t="s">
        <v>4</v>
      </c>
      <c r="V3" s="60" t="s">
        <v>3</v>
      </c>
      <c r="W3" s="24" t="s">
        <v>3</v>
      </c>
      <c r="X3" s="57" t="s">
        <v>4</v>
      </c>
      <c r="Y3" s="24" t="s">
        <v>3</v>
      </c>
      <c r="Z3" s="57" t="s">
        <v>4</v>
      </c>
      <c r="AA3" s="24" t="s">
        <v>3</v>
      </c>
      <c r="AB3" s="57" t="s">
        <v>4</v>
      </c>
      <c r="AC3" s="24" t="s">
        <v>3</v>
      </c>
      <c r="AD3" s="57" t="s">
        <v>4</v>
      </c>
      <c r="AE3" s="24" t="s">
        <v>3</v>
      </c>
      <c r="AF3" s="79" t="s">
        <v>18</v>
      </c>
    </row>
    <row r="4" spans="1:35" s="3" customFormat="1">
      <c r="A4" s="2"/>
      <c r="B4" s="22"/>
      <c r="C4" s="26"/>
      <c r="D4" s="27"/>
      <c r="E4" s="27"/>
      <c r="F4" s="28"/>
      <c r="G4" s="27"/>
      <c r="H4" s="27"/>
      <c r="I4" s="45"/>
      <c r="J4" s="61"/>
      <c r="K4" s="27"/>
      <c r="L4" s="27"/>
      <c r="M4" s="62"/>
      <c r="N4" s="63"/>
      <c r="O4" s="64"/>
      <c r="P4" s="64"/>
      <c r="Q4" s="62"/>
      <c r="R4" s="63"/>
      <c r="S4" s="64"/>
      <c r="T4" s="64"/>
      <c r="U4" s="62"/>
      <c r="V4" s="63"/>
      <c r="W4" s="27"/>
      <c r="X4" s="27"/>
      <c r="Y4" s="27"/>
      <c r="Z4" s="27"/>
      <c r="AA4" s="27"/>
      <c r="AB4" s="27"/>
      <c r="AC4" s="27"/>
      <c r="AD4" s="80"/>
      <c r="AE4" s="64"/>
      <c r="AF4" s="81"/>
    </row>
    <row r="5" spans="1:35">
      <c r="B5" s="29" t="s">
        <v>19</v>
      </c>
      <c r="C5" s="30" t="s">
        <v>20</v>
      </c>
      <c r="D5" s="31">
        <f>+D3*0.1</f>
        <v>96064000</v>
      </c>
      <c r="E5" s="31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81"/>
    </row>
    <row r="6" spans="1:35">
      <c r="A6" s="33" t="s">
        <v>21</v>
      </c>
      <c r="B6" s="34" t="s">
        <v>22</v>
      </c>
      <c r="C6" s="26" t="s">
        <v>23</v>
      </c>
      <c r="D6" s="27"/>
      <c r="E6" s="35">
        <v>0.5</v>
      </c>
      <c r="F6" s="36">
        <f>+E6*D5</f>
        <v>48032000</v>
      </c>
      <c r="G6" s="37">
        <v>1</v>
      </c>
      <c r="H6" s="38">
        <f>+G6*F6</f>
        <v>48032000</v>
      </c>
      <c r="I6" s="50">
        <f>G6</f>
        <v>1</v>
      </c>
      <c r="J6" s="61">
        <f>I6*F6</f>
        <v>48032000</v>
      </c>
      <c r="K6" s="37"/>
      <c r="L6" s="38"/>
      <c r="M6" s="65"/>
      <c r="N6" s="63">
        <f>M6*H6</f>
        <v>0</v>
      </c>
      <c r="O6" s="66"/>
      <c r="P6" s="67"/>
      <c r="Q6" s="65"/>
      <c r="R6" s="63">
        <f>Q6*F6</f>
        <v>0</v>
      </c>
      <c r="S6" s="66"/>
      <c r="T6" s="67"/>
      <c r="U6" s="62"/>
      <c r="V6" s="63">
        <f>U6*F6</f>
        <v>0</v>
      </c>
      <c r="W6" s="76">
        <f>J6+N6+R6+V6</f>
        <v>48032000</v>
      </c>
      <c r="X6" s="45">
        <v>0.94</v>
      </c>
      <c r="Y6" s="46">
        <f>X6*F6</f>
        <v>45150080</v>
      </c>
      <c r="Z6" s="35">
        <v>6.0000000000000102E-2</v>
      </c>
      <c r="AA6" s="46">
        <f>Z6*F6</f>
        <v>2881920.0000000098</v>
      </c>
      <c r="AB6" s="35">
        <f>X6+Z6</f>
        <v>1</v>
      </c>
      <c r="AC6" s="61">
        <f>Y6+AA6</f>
        <v>48032000</v>
      </c>
      <c r="AD6" s="82" t="e">
        <f>#REF!-(X6+Z6)</f>
        <v>#REF!</v>
      </c>
      <c r="AE6" s="63" t="e">
        <f>AD6*F6</f>
        <v>#REF!</v>
      </c>
      <c r="AF6" s="81"/>
    </row>
    <row r="7" spans="1:35">
      <c r="A7" s="33" t="s">
        <v>21</v>
      </c>
      <c r="B7" s="34" t="s">
        <v>24</v>
      </c>
      <c r="C7" s="26" t="s">
        <v>25</v>
      </c>
      <c r="D7" s="26"/>
      <c r="E7" s="39">
        <v>0.5</v>
      </c>
      <c r="F7" s="36">
        <f>+E7*D5</f>
        <v>48032000</v>
      </c>
      <c r="G7" s="37">
        <v>0.25</v>
      </c>
      <c r="H7" s="38">
        <f>+G7*F7</f>
        <v>12008000</v>
      </c>
      <c r="I7" s="50">
        <f>G7</f>
        <v>0.25</v>
      </c>
      <c r="J7" s="61">
        <f t="shared" ref="J7:J22" si="0">I7*F7</f>
        <v>12008000</v>
      </c>
      <c r="K7" s="37">
        <v>0.75</v>
      </c>
      <c r="L7" s="38">
        <f>+K7*F7</f>
        <v>36024000</v>
      </c>
      <c r="M7" s="65">
        <v>0.75</v>
      </c>
      <c r="N7" s="63">
        <f>M7*F7</f>
        <v>36024000</v>
      </c>
      <c r="O7" s="66"/>
      <c r="P7" s="67"/>
      <c r="Q7" s="65"/>
      <c r="R7" s="63">
        <f>Q7*F7</f>
        <v>0</v>
      </c>
      <c r="S7" s="66"/>
      <c r="T7" s="67"/>
      <c r="U7" s="62"/>
      <c r="V7" s="63">
        <f>U7*F7</f>
        <v>0</v>
      </c>
      <c r="W7" s="76">
        <f>J7+N7+R7+V7</f>
        <v>48032000</v>
      </c>
      <c r="X7" s="45">
        <v>0.8</v>
      </c>
      <c r="Y7" s="46">
        <f>X7*F7</f>
        <v>38425600</v>
      </c>
      <c r="Z7" s="35">
        <v>0.1</v>
      </c>
      <c r="AA7" s="46">
        <f>Z7*F7</f>
        <v>4803200</v>
      </c>
      <c r="AB7" s="35">
        <f t="shared" ref="AB7:AB70" si="1">X7+Z7</f>
        <v>0.9</v>
      </c>
      <c r="AC7" s="61">
        <f t="shared" ref="AC7:AC70" si="2">Y7+AA7</f>
        <v>43228800</v>
      </c>
      <c r="AD7" s="82" t="e">
        <f>#REF!-(X7+Z7)</f>
        <v>#REF!</v>
      </c>
      <c r="AE7" s="63" t="e">
        <f>AD7*F7</f>
        <v>#REF!</v>
      </c>
      <c r="AF7" s="81"/>
    </row>
    <row r="8" spans="1:35">
      <c r="B8" s="34"/>
      <c r="C8" s="26"/>
      <c r="D8" s="26"/>
      <c r="E8" s="26"/>
      <c r="F8" s="36"/>
      <c r="G8" s="40"/>
      <c r="H8" s="40"/>
      <c r="I8" s="50"/>
      <c r="J8" s="61"/>
      <c r="K8" s="40"/>
      <c r="L8" s="40"/>
      <c r="M8" s="65"/>
      <c r="N8" s="63">
        <f>M8*H8</f>
        <v>0</v>
      </c>
      <c r="O8" s="68"/>
      <c r="P8" s="68"/>
      <c r="Q8" s="65"/>
      <c r="R8" s="63">
        <f>Q8*F8</f>
        <v>0</v>
      </c>
      <c r="S8" s="68"/>
      <c r="T8" s="68"/>
      <c r="U8" s="62"/>
      <c r="V8" s="63">
        <f>U8*F8</f>
        <v>0</v>
      </c>
      <c r="W8" s="76">
        <f>J8+N8+R8+V8</f>
        <v>0</v>
      </c>
      <c r="X8" s="45">
        <v>0</v>
      </c>
      <c r="Y8" s="46">
        <f>X8*F8</f>
        <v>0</v>
      </c>
      <c r="Z8" s="35">
        <v>0</v>
      </c>
      <c r="AA8" s="46">
        <f>Z8*F8</f>
        <v>0</v>
      </c>
      <c r="AB8" s="35">
        <f t="shared" si="1"/>
        <v>0</v>
      </c>
      <c r="AC8" s="61">
        <f t="shared" si="2"/>
        <v>0</v>
      </c>
      <c r="AD8" s="82" t="e">
        <f>#REF!-(X8+Z8)</f>
        <v>#REF!</v>
      </c>
      <c r="AE8" s="63" t="e">
        <f>AD8*F8</f>
        <v>#REF!</v>
      </c>
      <c r="AF8" s="81"/>
    </row>
    <row r="9" spans="1:35">
      <c r="B9" s="29" t="s">
        <v>26</v>
      </c>
      <c r="C9" s="30" t="s">
        <v>27</v>
      </c>
      <c r="D9" s="31"/>
      <c r="E9" s="31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81"/>
    </row>
    <row r="10" spans="1:35">
      <c r="B10" s="41" t="s">
        <v>28</v>
      </c>
      <c r="C10" s="42" t="s">
        <v>29</v>
      </c>
      <c r="D10" s="43">
        <f>+D3*0.27</f>
        <v>259372800</v>
      </c>
      <c r="E10" s="43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81"/>
    </row>
    <row r="11" spans="1:35">
      <c r="A11" s="33" t="s">
        <v>30</v>
      </c>
      <c r="B11" s="22" t="s">
        <v>22</v>
      </c>
      <c r="C11" s="26" t="s">
        <v>31</v>
      </c>
      <c r="D11" s="27"/>
      <c r="E11" s="45">
        <v>0.02</v>
      </c>
      <c r="F11" s="28">
        <f t="shared" ref="F11:F41" si="3">+E11*$D$10</f>
        <v>5187456</v>
      </c>
      <c r="G11" s="35">
        <v>1</v>
      </c>
      <c r="H11" s="46">
        <f>+G11*F11</f>
        <v>5187456</v>
      </c>
      <c r="I11" s="45">
        <v>1</v>
      </c>
      <c r="J11" s="61">
        <f t="shared" si="0"/>
        <v>5187456</v>
      </c>
      <c r="K11" s="35"/>
      <c r="L11" s="46"/>
      <c r="M11" s="62"/>
      <c r="N11" s="63">
        <f>M11*H11</f>
        <v>0</v>
      </c>
      <c r="O11" s="69"/>
      <c r="P11" s="70"/>
      <c r="Q11" s="62"/>
      <c r="R11" s="63">
        <f t="shared" ref="R11:R41" si="4">Q11*F11</f>
        <v>0</v>
      </c>
      <c r="S11" s="69"/>
      <c r="T11" s="70"/>
      <c r="U11" s="62"/>
      <c r="V11" s="63">
        <f t="shared" ref="V11:V41" si="5">U11*F11</f>
        <v>0</v>
      </c>
      <c r="W11" s="76">
        <f t="shared" ref="W11:W41" si="6">J11+N11+R11+V11</f>
        <v>5187456</v>
      </c>
      <c r="X11" s="45">
        <v>0.9</v>
      </c>
      <c r="Y11" s="46">
        <f t="shared" ref="Y11:Y41" si="7">X11*F11</f>
        <v>4668710.4000000004</v>
      </c>
      <c r="Z11" s="35">
        <v>0.1</v>
      </c>
      <c r="AA11" s="46">
        <f t="shared" ref="AA11:AA41" si="8">Z11*F11</f>
        <v>518745.59999999998</v>
      </c>
      <c r="AB11" s="35">
        <f t="shared" si="1"/>
        <v>1</v>
      </c>
      <c r="AC11" s="61">
        <f t="shared" si="2"/>
        <v>5187456</v>
      </c>
      <c r="AD11" s="82" t="e">
        <f>#REF!-(X11+Z11)</f>
        <v>#REF!</v>
      </c>
      <c r="AE11" s="63" t="e">
        <f t="shared" ref="AE11:AE41" si="9">AD11*F11</f>
        <v>#REF!</v>
      </c>
      <c r="AF11" s="81"/>
      <c r="AI11" s="84"/>
    </row>
    <row r="12" spans="1:35">
      <c r="A12" s="33" t="s">
        <v>30</v>
      </c>
      <c r="B12" s="47" t="s">
        <v>24</v>
      </c>
      <c r="C12" s="26" t="s">
        <v>32</v>
      </c>
      <c r="D12" s="27"/>
      <c r="E12" s="45">
        <v>7.0000000000000007E-2</v>
      </c>
      <c r="F12" s="28">
        <f t="shared" si="3"/>
        <v>18156096</v>
      </c>
      <c r="G12" s="35">
        <v>0.35</v>
      </c>
      <c r="H12" s="46">
        <f>+G12*F12</f>
        <v>6354633.5999999996</v>
      </c>
      <c r="I12" s="45">
        <v>0.35</v>
      </c>
      <c r="J12" s="61">
        <f t="shared" si="0"/>
        <v>6354633.5999999996</v>
      </c>
      <c r="K12" s="35">
        <v>0.3</v>
      </c>
      <c r="L12" s="46">
        <f>+K12*F12</f>
        <v>5446828.7999999998</v>
      </c>
      <c r="M12" s="62">
        <v>0.3</v>
      </c>
      <c r="N12" s="63">
        <f t="shared" ref="N12:N41" si="10">M12*F12</f>
        <v>5446828.7999999998</v>
      </c>
      <c r="O12" s="69">
        <v>0.35</v>
      </c>
      <c r="P12" s="70">
        <f>+O12*F12</f>
        <v>6354633.5999999996</v>
      </c>
      <c r="Q12" s="62">
        <v>0.35</v>
      </c>
      <c r="R12" s="63">
        <f t="shared" si="4"/>
        <v>6354633.5999999996</v>
      </c>
      <c r="S12" s="69"/>
      <c r="T12" s="70"/>
      <c r="U12" s="62"/>
      <c r="V12" s="63">
        <f t="shared" si="5"/>
        <v>0</v>
      </c>
      <c r="W12" s="76">
        <f t="shared" si="6"/>
        <v>18156096</v>
      </c>
      <c r="X12" s="45">
        <v>1</v>
      </c>
      <c r="Y12" s="46">
        <f t="shared" si="7"/>
        <v>18156096</v>
      </c>
      <c r="Z12" s="35">
        <v>0</v>
      </c>
      <c r="AA12" s="46">
        <f t="shared" si="8"/>
        <v>0</v>
      </c>
      <c r="AB12" s="35">
        <f t="shared" si="1"/>
        <v>1</v>
      </c>
      <c r="AC12" s="61">
        <f t="shared" si="2"/>
        <v>18156096</v>
      </c>
      <c r="AD12" s="82" t="e">
        <f>#REF!-(X12+Z12)</f>
        <v>#REF!</v>
      </c>
      <c r="AE12" s="63" t="e">
        <f t="shared" si="9"/>
        <v>#REF!</v>
      </c>
      <c r="AF12" s="81"/>
      <c r="AI12" s="84"/>
    </row>
    <row r="13" spans="1:35">
      <c r="A13" s="33" t="s">
        <v>30</v>
      </c>
      <c r="B13" s="47" t="s">
        <v>33</v>
      </c>
      <c r="C13" s="26" t="s">
        <v>34</v>
      </c>
      <c r="D13" s="27"/>
      <c r="E13" s="45">
        <v>0.02</v>
      </c>
      <c r="F13" s="28">
        <f t="shared" si="3"/>
        <v>5187456</v>
      </c>
      <c r="G13" s="35">
        <v>1</v>
      </c>
      <c r="H13" s="46">
        <f>+G13*F13</f>
        <v>5187456</v>
      </c>
      <c r="I13" s="45">
        <v>1</v>
      </c>
      <c r="J13" s="61">
        <f t="shared" si="0"/>
        <v>5187456</v>
      </c>
      <c r="K13" s="35"/>
      <c r="L13" s="46"/>
      <c r="M13" s="62"/>
      <c r="N13" s="63">
        <f t="shared" si="10"/>
        <v>0</v>
      </c>
      <c r="O13" s="69"/>
      <c r="P13" s="70"/>
      <c r="Q13" s="62"/>
      <c r="R13" s="63">
        <f t="shared" si="4"/>
        <v>0</v>
      </c>
      <c r="S13" s="69"/>
      <c r="T13" s="70"/>
      <c r="U13" s="62"/>
      <c r="V13" s="63">
        <f t="shared" si="5"/>
        <v>0</v>
      </c>
      <c r="W13" s="76">
        <f t="shared" si="6"/>
        <v>5187456</v>
      </c>
      <c r="X13" s="45">
        <v>0.9</v>
      </c>
      <c r="Y13" s="46">
        <f t="shared" si="7"/>
        <v>4668710.4000000004</v>
      </c>
      <c r="Z13" s="35">
        <v>0.1</v>
      </c>
      <c r="AA13" s="46">
        <f t="shared" si="8"/>
        <v>518745.59999999998</v>
      </c>
      <c r="AB13" s="35">
        <f t="shared" si="1"/>
        <v>1</v>
      </c>
      <c r="AC13" s="61">
        <f t="shared" si="2"/>
        <v>5187456</v>
      </c>
      <c r="AD13" s="82" t="e">
        <f>#REF!-(X13+Z13)</f>
        <v>#REF!</v>
      </c>
      <c r="AE13" s="63" t="e">
        <f t="shared" si="9"/>
        <v>#REF!</v>
      </c>
      <c r="AF13" s="81"/>
      <c r="AI13" s="85"/>
    </row>
    <row r="14" spans="1:35" s="3" customFormat="1">
      <c r="A14" s="33" t="s">
        <v>30</v>
      </c>
      <c r="B14" s="47" t="s">
        <v>35</v>
      </c>
      <c r="C14" s="26" t="s">
        <v>36</v>
      </c>
      <c r="D14" s="27"/>
      <c r="E14" s="45">
        <v>7.0000000000000007E-2</v>
      </c>
      <c r="F14" s="28">
        <f t="shared" si="3"/>
        <v>18156096</v>
      </c>
      <c r="G14" s="35">
        <v>0.35</v>
      </c>
      <c r="H14" s="46">
        <f t="shared" ref="H14:H41" si="11">+G14*$F14</f>
        <v>6354633.5999999996</v>
      </c>
      <c r="I14" s="45">
        <v>0.35</v>
      </c>
      <c r="J14" s="61">
        <f t="shared" si="0"/>
        <v>6354633.5999999996</v>
      </c>
      <c r="K14" s="35">
        <v>0.3</v>
      </c>
      <c r="L14" s="46">
        <f>+K14*F14</f>
        <v>5446828.7999999998</v>
      </c>
      <c r="M14" s="62">
        <v>0.3</v>
      </c>
      <c r="N14" s="63">
        <f t="shared" si="10"/>
        <v>5446828.7999999998</v>
      </c>
      <c r="O14" s="69">
        <v>0.35</v>
      </c>
      <c r="P14" s="70">
        <f>+O14*F14</f>
        <v>6354633.5999999996</v>
      </c>
      <c r="Q14" s="62">
        <v>0.35</v>
      </c>
      <c r="R14" s="63">
        <f t="shared" si="4"/>
        <v>6354633.5999999996</v>
      </c>
      <c r="S14" s="69"/>
      <c r="T14" s="70"/>
      <c r="U14" s="62"/>
      <c r="V14" s="63">
        <f t="shared" si="5"/>
        <v>0</v>
      </c>
      <c r="W14" s="76">
        <f t="shared" si="6"/>
        <v>18156096</v>
      </c>
      <c r="X14" s="45">
        <v>0.65</v>
      </c>
      <c r="Y14" s="46">
        <f t="shared" si="7"/>
        <v>11801462.4</v>
      </c>
      <c r="Z14" s="35">
        <v>0.35</v>
      </c>
      <c r="AA14" s="46">
        <f t="shared" si="8"/>
        <v>6354633.5999999996</v>
      </c>
      <c r="AB14" s="35">
        <f t="shared" si="1"/>
        <v>1</v>
      </c>
      <c r="AC14" s="61">
        <f t="shared" si="2"/>
        <v>18156096</v>
      </c>
      <c r="AD14" s="82" t="e">
        <f>#REF!-(X14+Z14)</f>
        <v>#REF!</v>
      </c>
      <c r="AE14" s="63" t="e">
        <f t="shared" si="9"/>
        <v>#REF!</v>
      </c>
      <c r="AF14" s="81"/>
      <c r="AI14" s="86"/>
    </row>
    <row r="15" spans="1:35" s="3" customFormat="1">
      <c r="A15" s="33" t="s">
        <v>30</v>
      </c>
      <c r="B15" s="47" t="s">
        <v>37</v>
      </c>
      <c r="C15" s="26" t="s">
        <v>38</v>
      </c>
      <c r="D15" s="27"/>
      <c r="E15" s="45">
        <v>0.02</v>
      </c>
      <c r="F15" s="28">
        <f t="shared" si="3"/>
        <v>5187456</v>
      </c>
      <c r="G15" s="35">
        <v>1</v>
      </c>
      <c r="H15" s="46">
        <f t="shared" si="11"/>
        <v>5187456</v>
      </c>
      <c r="I15" s="45">
        <v>1</v>
      </c>
      <c r="J15" s="61">
        <f t="shared" si="0"/>
        <v>5187456</v>
      </c>
      <c r="K15" s="35"/>
      <c r="L15" s="46">
        <f t="shared" ref="L15:L20" si="12">+K15*$F15</f>
        <v>0</v>
      </c>
      <c r="M15" s="62"/>
      <c r="N15" s="63">
        <f t="shared" si="10"/>
        <v>0</v>
      </c>
      <c r="O15" s="69"/>
      <c r="P15" s="70"/>
      <c r="Q15" s="62"/>
      <c r="R15" s="63">
        <f t="shared" si="4"/>
        <v>0</v>
      </c>
      <c r="S15" s="69"/>
      <c r="T15" s="70"/>
      <c r="U15" s="62"/>
      <c r="V15" s="63">
        <f t="shared" si="5"/>
        <v>0</v>
      </c>
      <c r="W15" s="76">
        <f t="shared" si="6"/>
        <v>5187456</v>
      </c>
      <c r="X15" s="45">
        <v>0.99</v>
      </c>
      <c r="Y15" s="46">
        <f t="shared" si="7"/>
        <v>5135581.4400000004</v>
      </c>
      <c r="Z15" s="35">
        <v>0.01</v>
      </c>
      <c r="AA15" s="46">
        <f t="shared" si="8"/>
        <v>51874.559999999998</v>
      </c>
      <c r="AB15" s="35">
        <f t="shared" si="1"/>
        <v>1</v>
      </c>
      <c r="AC15" s="61">
        <f t="shared" si="2"/>
        <v>5187456</v>
      </c>
      <c r="AD15" s="82" t="e">
        <f>#REF!-(X15+Z15)</f>
        <v>#REF!</v>
      </c>
      <c r="AE15" s="63" t="e">
        <f t="shared" si="9"/>
        <v>#REF!</v>
      </c>
      <c r="AF15" s="81"/>
    </row>
    <row r="16" spans="1:35" s="4" customFormat="1">
      <c r="A16" s="33" t="s">
        <v>30</v>
      </c>
      <c r="B16" s="24" t="s">
        <v>39</v>
      </c>
      <c r="C16" s="26" t="s">
        <v>40</v>
      </c>
      <c r="D16" s="27"/>
      <c r="E16" s="45">
        <v>0.02</v>
      </c>
      <c r="F16" s="28">
        <f t="shared" si="3"/>
        <v>5187456</v>
      </c>
      <c r="G16" s="35">
        <v>1</v>
      </c>
      <c r="H16" s="46">
        <f t="shared" si="11"/>
        <v>5187456</v>
      </c>
      <c r="I16" s="45">
        <v>1</v>
      </c>
      <c r="J16" s="61">
        <f t="shared" si="0"/>
        <v>5187456</v>
      </c>
      <c r="K16" s="35"/>
      <c r="L16" s="46">
        <f t="shared" si="12"/>
        <v>0</v>
      </c>
      <c r="M16" s="45"/>
      <c r="N16" s="61">
        <f t="shared" si="10"/>
        <v>0</v>
      </c>
      <c r="O16" s="35"/>
      <c r="P16" s="46"/>
      <c r="Q16" s="45"/>
      <c r="R16" s="61">
        <f t="shared" si="4"/>
        <v>0</v>
      </c>
      <c r="S16" s="35"/>
      <c r="T16" s="46"/>
      <c r="U16" s="45"/>
      <c r="V16" s="61">
        <f t="shared" si="5"/>
        <v>0</v>
      </c>
      <c r="W16" s="76">
        <f t="shared" si="6"/>
        <v>5187456</v>
      </c>
      <c r="X16" s="45">
        <v>0.4</v>
      </c>
      <c r="Y16" s="46">
        <f t="shared" si="7"/>
        <v>2074982.3999999999</v>
      </c>
      <c r="Z16" s="35">
        <v>0.6</v>
      </c>
      <c r="AA16" s="46">
        <f t="shared" si="8"/>
        <v>3112473.6</v>
      </c>
      <c r="AB16" s="35">
        <f t="shared" si="1"/>
        <v>1</v>
      </c>
      <c r="AC16" s="61">
        <f t="shared" si="2"/>
        <v>5187456</v>
      </c>
      <c r="AD16" s="82" t="e">
        <f>#REF!-(X16+Z16)</f>
        <v>#REF!</v>
      </c>
      <c r="AE16" s="63" t="e">
        <f t="shared" si="9"/>
        <v>#REF!</v>
      </c>
      <c r="AF16" s="81"/>
    </row>
    <row r="17" spans="1:32" s="4" customFormat="1">
      <c r="A17" s="33" t="s">
        <v>30</v>
      </c>
      <c r="B17" s="24" t="s">
        <v>41</v>
      </c>
      <c r="C17" s="26" t="s">
        <v>42</v>
      </c>
      <c r="D17" s="27"/>
      <c r="E17" s="45">
        <v>7.0000000000000007E-2</v>
      </c>
      <c r="F17" s="28">
        <f t="shared" si="3"/>
        <v>18156096</v>
      </c>
      <c r="G17" s="35">
        <v>0.35</v>
      </c>
      <c r="H17" s="46">
        <f t="shared" si="11"/>
        <v>6354633.5999999996</v>
      </c>
      <c r="I17" s="45">
        <v>0.35</v>
      </c>
      <c r="J17" s="61">
        <f t="shared" si="0"/>
        <v>6354633.5999999996</v>
      </c>
      <c r="K17" s="35">
        <v>0.3</v>
      </c>
      <c r="L17" s="46">
        <f>+K17*F17</f>
        <v>5446828.7999999998</v>
      </c>
      <c r="M17" s="45">
        <v>0.3</v>
      </c>
      <c r="N17" s="61">
        <f t="shared" si="10"/>
        <v>5446828.7999999998</v>
      </c>
      <c r="O17" s="35">
        <v>0.35</v>
      </c>
      <c r="P17" s="46">
        <f>+O17*F17</f>
        <v>6354633.5999999996</v>
      </c>
      <c r="Q17" s="45">
        <v>0.35</v>
      </c>
      <c r="R17" s="61">
        <f t="shared" si="4"/>
        <v>6354633.5999999996</v>
      </c>
      <c r="S17" s="35"/>
      <c r="T17" s="46"/>
      <c r="U17" s="45"/>
      <c r="V17" s="61">
        <f t="shared" si="5"/>
        <v>0</v>
      </c>
      <c r="W17" s="76">
        <f t="shared" si="6"/>
        <v>18156096</v>
      </c>
      <c r="X17" s="45">
        <v>0.25</v>
      </c>
      <c r="Y17" s="46">
        <f t="shared" si="7"/>
        <v>4539024</v>
      </c>
      <c r="Z17" s="35">
        <v>0.25</v>
      </c>
      <c r="AA17" s="46">
        <f t="shared" si="8"/>
        <v>4539024</v>
      </c>
      <c r="AB17" s="35">
        <f t="shared" si="1"/>
        <v>0.5</v>
      </c>
      <c r="AC17" s="61">
        <f t="shared" si="2"/>
        <v>9078048</v>
      </c>
      <c r="AD17" s="82" t="e">
        <f>#REF!-(X17+Z17)</f>
        <v>#REF!</v>
      </c>
      <c r="AE17" s="63" t="e">
        <f t="shared" si="9"/>
        <v>#REF!</v>
      </c>
      <c r="AF17" s="81"/>
    </row>
    <row r="18" spans="1:32" s="4" customFormat="1">
      <c r="A18" s="33" t="s">
        <v>30</v>
      </c>
      <c r="B18" s="24" t="s">
        <v>43</v>
      </c>
      <c r="C18" s="26" t="s">
        <v>44</v>
      </c>
      <c r="D18" s="27"/>
      <c r="E18" s="45">
        <v>0.02</v>
      </c>
      <c r="F18" s="28">
        <f t="shared" si="3"/>
        <v>5187456</v>
      </c>
      <c r="G18" s="35">
        <v>1</v>
      </c>
      <c r="H18" s="46">
        <f t="shared" si="11"/>
        <v>5187456</v>
      </c>
      <c r="I18" s="45">
        <v>1</v>
      </c>
      <c r="J18" s="61">
        <f t="shared" si="0"/>
        <v>5187456</v>
      </c>
      <c r="K18" s="35"/>
      <c r="L18" s="46">
        <f t="shared" si="12"/>
        <v>0</v>
      </c>
      <c r="M18" s="45"/>
      <c r="N18" s="61">
        <f t="shared" si="10"/>
        <v>0</v>
      </c>
      <c r="O18" s="35"/>
      <c r="P18" s="46">
        <f>+O18*$F18</f>
        <v>0</v>
      </c>
      <c r="Q18" s="45"/>
      <c r="R18" s="61">
        <f t="shared" si="4"/>
        <v>0</v>
      </c>
      <c r="S18" s="35"/>
      <c r="T18" s="46"/>
      <c r="U18" s="45"/>
      <c r="V18" s="61">
        <f t="shared" si="5"/>
        <v>0</v>
      </c>
      <c r="W18" s="76">
        <f t="shared" si="6"/>
        <v>5187456</v>
      </c>
      <c r="X18" s="45">
        <v>0</v>
      </c>
      <c r="Y18" s="46">
        <f t="shared" si="7"/>
        <v>0</v>
      </c>
      <c r="Z18" s="35">
        <v>1</v>
      </c>
      <c r="AA18" s="46">
        <f t="shared" si="8"/>
        <v>5187456</v>
      </c>
      <c r="AB18" s="35">
        <f t="shared" si="1"/>
        <v>1</v>
      </c>
      <c r="AC18" s="61">
        <f t="shared" si="2"/>
        <v>5187456</v>
      </c>
      <c r="AD18" s="82" t="e">
        <f>#REF!-(X18+Z18)</f>
        <v>#REF!</v>
      </c>
      <c r="AE18" s="63" t="e">
        <f t="shared" si="9"/>
        <v>#REF!</v>
      </c>
      <c r="AF18" s="81"/>
    </row>
    <row r="19" spans="1:32" s="5" customFormat="1">
      <c r="A19" s="33" t="s">
        <v>30</v>
      </c>
      <c r="B19" s="48" t="s">
        <v>45</v>
      </c>
      <c r="C19" s="49" t="s">
        <v>46</v>
      </c>
      <c r="D19" s="40"/>
      <c r="E19" s="50">
        <v>7.0000000000000007E-2</v>
      </c>
      <c r="F19" s="36">
        <f t="shared" si="3"/>
        <v>18156096</v>
      </c>
      <c r="G19" s="35">
        <v>0.3</v>
      </c>
      <c r="H19" s="46">
        <f t="shared" si="11"/>
        <v>5446828.7999999998</v>
      </c>
      <c r="I19" s="71">
        <v>0.25</v>
      </c>
      <c r="J19" s="61">
        <f t="shared" si="0"/>
        <v>4539024</v>
      </c>
      <c r="K19" s="35">
        <v>0.35</v>
      </c>
      <c r="L19" s="46">
        <f>+K19*F19</f>
        <v>6354633.5999999996</v>
      </c>
      <c r="M19" s="45"/>
      <c r="N19" s="61">
        <f t="shared" si="10"/>
        <v>0</v>
      </c>
      <c r="O19" s="35">
        <v>0.35</v>
      </c>
      <c r="P19" s="46">
        <f>+O19*F19</f>
        <v>6354633.5999999996</v>
      </c>
      <c r="Q19" s="45"/>
      <c r="R19" s="61">
        <f t="shared" si="4"/>
        <v>0</v>
      </c>
      <c r="S19" s="35"/>
      <c r="T19" s="46"/>
      <c r="U19" s="45"/>
      <c r="V19" s="61">
        <f t="shared" si="5"/>
        <v>0</v>
      </c>
      <c r="W19" s="76">
        <f t="shared" si="6"/>
        <v>4539024</v>
      </c>
      <c r="X19" s="45">
        <v>0</v>
      </c>
      <c r="Y19" s="46">
        <f t="shared" si="7"/>
        <v>0</v>
      </c>
      <c r="Z19" s="35">
        <v>0</v>
      </c>
      <c r="AA19" s="46">
        <f t="shared" si="8"/>
        <v>0</v>
      </c>
      <c r="AB19" s="35">
        <f t="shared" si="1"/>
        <v>0</v>
      </c>
      <c r="AC19" s="61">
        <f t="shared" si="2"/>
        <v>0</v>
      </c>
      <c r="AD19" s="82" t="e">
        <f>#REF!-(X19+Z19)</f>
        <v>#REF!</v>
      </c>
      <c r="AE19" s="63" t="e">
        <f t="shared" si="9"/>
        <v>#REF!</v>
      </c>
      <c r="AF19" s="81"/>
    </row>
    <row r="20" spans="1:32" s="4" customFormat="1" ht="30">
      <c r="A20" s="33" t="s">
        <v>30</v>
      </c>
      <c r="B20" s="24" t="s">
        <v>47</v>
      </c>
      <c r="C20" s="26" t="s">
        <v>48</v>
      </c>
      <c r="D20" s="27"/>
      <c r="E20" s="45">
        <v>0.02</v>
      </c>
      <c r="F20" s="28">
        <f t="shared" si="3"/>
        <v>5187456</v>
      </c>
      <c r="G20" s="35">
        <v>1</v>
      </c>
      <c r="H20" s="46">
        <f t="shared" si="11"/>
        <v>5187456</v>
      </c>
      <c r="I20" s="45">
        <v>1</v>
      </c>
      <c r="J20" s="61">
        <f t="shared" si="0"/>
        <v>5187456</v>
      </c>
      <c r="K20" s="35"/>
      <c r="L20" s="46">
        <f t="shared" si="12"/>
        <v>0</v>
      </c>
      <c r="M20" s="45"/>
      <c r="N20" s="61">
        <f t="shared" si="10"/>
        <v>0</v>
      </c>
      <c r="O20" s="35"/>
      <c r="P20" s="46">
        <f>+O20*$F20</f>
        <v>0</v>
      </c>
      <c r="Q20" s="45"/>
      <c r="R20" s="61">
        <f t="shared" si="4"/>
        <v>0</v>
      </c>
      <c r="S20" s="35"/>
      <c r="T20" s="46"/>
      <c r="U20" s="45"/>
      <c r="V20" s="61">
        <f t="shared" si="5"/>
        <v>0</v>
      </c>
      <c r="W20" s="76">
        <f t="shared" si="6"/>
        <v>5187456</v>
      </c>
      <c r="X20" s="45">
        <v>0</v>
      </c>
      <c r="Y20" s="46">
        <f t="shared" si="7"/>
        <v>0</v>
      </c>
      <c r="Z20" s="35">
        <v>0.5</v>
      </c>
      <c r="AA20" s="46">
        <f t="shared" si="8"/>
        <v>2593728</v>
      </c>
      <c r="AB20" s="35">
        <f t="shared" si="1"/>
        <v>0.5</v>
      </c>
      <c r="AC20" s="61">
        <f t="shared" si="2"/>
        <v>2593728</v>
      </c>
      <c r="AD20" s="82" t="e">
        <f>#REF!-(X20+Z20)</f>
        <v>#REF!</v>
      </c>
      <c r="AE20" s="63" t="e">
        <f t="shared" si="9"/>
        <v>#REF!</v>
      </c>
      <c r="AF20" s="81"/>
    </row>
    <row r="21" spans="1:32" s="5" customFormat="1">
      <c r="A21" s="33" t="s">
        <v>30</v>
      </c>
      <c r="B21" s="48" t="s">
        <v>49</v>
      </c>
      <c r="C21" s="49" t="s">
        <v>50</v>
      </c>
      <c r="D21" s="40"/>
      <c r="E21" s="50">
        <v>7.0000000000000007E-2</v>
      </c>
      <c r="F21" s="36">
        <f t="shared" si="3"/>
        <v>18156096</v>
      </c>
      <c r="G21" s="35">
        <v>0.3</v>
      </c>
      <c r="H21" s="46">
        <f t="shared" si="11"/>
        <v>5446828.7999999998</v>
      </c>
      <c r="I21" s="45">
        <v>0.3</v>
      </c>
      <c r="J21" s="61">
        <f t="shared" si="0"/>
        <v>5446828.7999999998</v>
      </c>
      <c r="K21" s="35">
        <v>0.35</v>
      </c>
      <c r="L21" s="46">
        <f>+K21*F21</f>
        <v>6354633.5999999996</v>
      </c>
      <c r="M21" s="45">
        <v>0.35</v>
      </c>
      <c r="N21" s="61">
        <f t="shared" si="10"/>
        <v>6354633.5999999996</v>
      </c>
      <c r="O21" s="35">
        <v>0.35</v>
      </c>
      <c r="P21" s="46">
        <f>+O21*F21</f>
        <v>6354633.5999999996</v>
      </c>
      <c r="Q21" s="180">
        <v>0.1</v>
      </c>
      <c r="R21" s="61">
        <f t="shared" si="4"/>
        <v>1815609.6</v>
      </c>
      <c r="S21" s="35"/>
      <c r="T21" s="46"/>
      <c r="U21" s="45"/>
      <c r="V21" s="61">
        <f t="shared" si="5"/>
        <v>0</v>
      </c>
      <c r="W21" s="76">
        <f t="shared" si="6"/>
        <v>13617071.999999998</v>
      </c>
      <c r="X21" s="45">
        <v>0.25</v>
      </c>
      <c r="Y21" s="46">
        <f t="shared" si="7"/>
        <v>4539024</v>
      </c>
      <c r="Z21" s="35">
        <v>0.25</v>
      </c>
      <c r="AA21" s="46">
        <f t="shared" si="8"/>
        <v>4539024</v>
      </c>
      <c r="AB21" s="35">
        <f t="shared" si="1"/>
        <v>0.5</v>
      </c>
      <c r="AC21" s="61">
        <f t="shared" si="2"/>
        <v>9078048</v>
      </c>
      <c r="AD21" s="82" t="e">
        <f>#REF!-(X21+Z21)</f>
        <v>#REF!</v>
      </c>
      <c r="AE21" s="63" t="e">
        <f t="shared" si="9"/>
        <v>#REF!</v>
      </c>
      <c r="AF21" s="81"/>
    </row>
    <row r="22" spans="1:32" s="5" customFormat="1">
      <c r="A22" s="33" t="s">
        <v>30</v>
      </c>
      <c r="B22" s="48" t="s">
        <v>51</v>
      </c>
      <c r="C22" s="49" t="s">
        <v>52</v>
      </c>
      <c r="D22" s="40"/>
      <c r="E22" s="37">
        <v>0.02</v>
      </c>
      <c r="F22" s="36">
        <f t="shared" si="3"/>
        <v>5187456</v>
      </c>
      <c r="G22" s="35">
        <v>1</v>
      </c>
      <c r="H22" s="46">
        <f t="shared" si="11"/>
        <v>5187456</v>
      </c>
      <c r="I22" s="45">
        <v>1</v>
      </c>
      <c r="J22" s="61">
        <f t="shared" si="0"/>
        <v>5187456</v>
      </c>
      <c r="K22" s="35"/>
      <c r="L22" s="46"/>
      <c r="M22" s="45"/>
      <c r="N22" s="61">
        <f t="shared" si="10"/>
        <v>0</v>
      </c>
      <c r="O22" s="35"/>
      <c r="P22" s="46">
        <f>+O22*$F22</f>
        <v>0</v>
      </c>
      <c r="Q22" s="45"/>
      <c r="R22" s="61">
        <f t="shared" si="4"/>
        <v>0</v>
      </c>
      <c r="S22" s="35"/>
      <c r="T22" s="46"/>
      <c r="U22" s="45"/>
      <c r="V22" s="61">
        <f t="shared" si="5"/>
        <v>0</v>
      </c>
      <c r="W22" s="76">
        <f t="shared" si="6"/>
        <v>5187456</v>
      </c>
      <c r="X22" s="45">
        <v>0.73719999999999997</v>
      </c>
      <c r="Y22" s="46">
        <f t="shared" si="7"/>
        <v>3824192.5632000002</v>
      </c>
      <c r="Z22" s="35">
        <v>0.26279999999999998</v>
      </c>
      <c r="AA22" s="46">
        <f t="shared" si="8"/>
        <v>1363263.4368</v>
      </c>
      <c r="AB22" s="35">
        <f t="shared" si="1"/>
        <v>1</v>
      </c>
      <c r="AC22" s="61">
        <f t="shared" si="2"/>
        <v>5187456</v>
      </c>
      <c r="AD22" s="82" t="e">
        <f>#REF!-(X22+Z22)</f>
        <v>#REF!</v>
      </c>
      <c r="AE22" s="63" t="e">
        <f t="shared" si="9"/>
        <v>#REF!</v>
      </c>
      <c r="AF22" s="81"/>
    </row>
    <row r="23" spans="1:32" s="5" customFormat="1">
      <c r="A23" s="33" t="s">
        <v>30</v>
      </c>
      <c r="B23" s="48" t="s">
        <v>53</v>
      </c>
      <c r="C23" s="49" t="s">
        <v>54</v>
      </c>
      <c r="D23" s="40"/>
      <c r="E23" s="50">
        <v>7.0000000000000007E-2</v>
      </c>
      <c r="F23" s="36">
        <f t="shared" si="3"/>
        <v>18156096</v>
      </c>
      <c r="G23" s="35"/>
      <c r="H23" s="46">
        <f t="shared" si="11"/>
        <v>0</v>
      </c>
      <c r="I23" s="45"/>
      <c r="J23" s="61"/>
      <c r="K23" s="35">
        <v>0.5</v>
      </c>
      <c r="L23" s="46">
        <f>+K23*$F23</f>
        <v>9078048</v>
      </c>
      <c r="M23" s="45">
        <v>0.5</v>
      </c>
      <c r="N23" s="61">
        <f t="shared" si="10"/>
        <v>9078048</v>
      </c>
      <c r="O23" s="35">
        <v>0.5</v>
      </c>
      <c r="P23" s="46">
        <f>+O23*$F23</f>
        <v>9078048</v>
      </c>
      <c r="Q23" s="45">
        <v>0.5</v>
      </c>
      <c r="R23" s="61">
        <f t="shared" si="4"/>
        <v>9078048</v>
      </c>
      <c r="S23" s="35"/>
      <c r="T23" s="46"/>
      <c r="U23" s="45"/>
      <c r="V23" s="61">
        <f t="shared" si="5"/>
        <v>0</v>
      </c>
      <c r="W23" s="76">
        <f t="shared" si="6"/>
        <v>18156096</v>
      </c>
      <c r="X23" s="45">
        <v>0.8</v>
      </c>
      <c r="Y23" s="46">
        <f t="shared" si="7"/>
        <v>14524876.800000001</v>
      </c>
      <c r="Z23" s="35">
        <v>0.1</v>
      </c>
      <c r="AA23" s="46">
        <f t="shared" si="8"/>
        <v>1815609.6</v>
      </c>
      <c r="AB23" s="35">
        <f t="shared" si="1"/>
        <v>0.9</v>
      </c>
      <c r="AC23" s="61">
        <f t="shared" si="2"/>
        <v>16340486.4</v>
      </c>
      <c r="AD23" s="82" t="e">
        <f>#REF!-(X23+Z23)</f>
        <v>#REF!</v>
      </c>
      <c r="AE23" s="63" t="e">
        <f t="shared" si="9"/>
        <v>#REF!</v>
      </c>
      <c r="AF23" s="81"/>
    </row>
    <row r="24" spans="1:32" s="5" customFormat="1">
      <c r="A24" s="33" t="s">
        <v>30</v>
      </c>
      <c r="B24" s="48" t="s">
        <v>55</v>
      </c>
      <c r="C24" s="49" t="s">
        <v>56</v>
      </c>
      <c r="D24" s="40"/>
      <c r="E24" s="37">
        <v>0.02</v>
      </c>
      <c r="F24" s="36">
        <f t="shared" si="3"/>
        <v>5187456</v>
      </c>
      <c r="G24" s="35"/>
      <c r="H24" s="46">
        <f t="shared" si="11"/>
        <v>0</v>
      </c>
      <c r="I24" s="45"/>
      <c r="J24" s="61"/>
      <c r="K24" s="35">
        <v>1</v>
      </c>
      <c r="L24" s="46">
        <f>+K24*$F24</f>
        <v>5187456</v>
      </c>
      <c r="M24" s="45">
        <v>1</v>
      </c>
      <c r="N24" s="61">
        <f t="shared" si="10"/>
        <v>5187456</v>
      </c>
      <c r="O24" s="35"/>
      <c r="P24" s="46">
        <f>+O24*$F24</f>
        <v>0</v>
      </c>
      <c r="Q24" s="45"/>
      <c r="R24" s="61">
        <f t="shared" si="4"/>
        <v>0</v>
      </c>
      <c r="S24" s="35"/>
      <c r="T24" s="46">
        <f>+S24*$F24</f>
        <v>0</v>
      </c>
      <c r="U24" s="45"/>
      <c r="V24" s="61">
        <f t="shared" si="5"/>
        <v>0</v>
      </c>
      <c r="W24" s="76">
        <f t="shared" si="6"/>
        <v>5187456</v>
      </c>
      <c r="X24" s="45">
        <v>0</v>
      </c>
      <c r="Y24" s="46">
        <f t="shared" si="7"/>
        <v>0</v>
      </c>
      <c r="Z24" s="35">
        <v>1</v>
      </c>
      <c r="AA24" s="46">
        <f t="shared" si="8"/>
        <v>5187456</v>
      </c>
      <c r="AB24" s="35">
        <f t="shared" si="1"/>
        <v>1</v>
      </c>
      <c r="AC24" s="61">
        <f t="shared" si="2"/>
        <v>5187456</v>
      </c>
      <c r="AD24" s="82" t="e">
        <f>#REF!-(X24+Z24)</f>
        <v>#REF!</v>
      </c>
      <c r="AE24" s="63" t="e">
        <f t="shared" si="9"/>
        <v>#REF!</v>
      </c>
      <c r="AF24" s="81"/>
    </row>
    <row r="25" spans="1:32" s="5" customFormat="1">
      <c r="A25" s="33" t="s">
        <v>30</v>
      </c>
      <c r="B25" s="48" t="s">
        <v>57</v>
      </c>
      <c r="C25" s="49" t="s">
        <v>58</v>
      </c>
      <c r="D25" s="40"/>
      <c r="E25" s="50">
        <v>7.0000000000000007E-2</v>
      </c>
      <c r="F25" s="36">
        <f t="shared" si="3"/>
        <v>18156096</v>
      </c>
      <c r="G25" s="35"/>
      <c r="H25" s="46">
        <f t="shared" si="11"/>
        <v>0</v>
      </c>
      <c r="I25" s="45"/>
      <c r="J25" s="61"/>
      <c r="K25" s="35">
        <v>0.5</v>
      </c>
      <c r="L25" s="46">
        <f t="shared" ref="L25:L41" si="13">+K25*$F25</f>
        <v>9078048</v>
      </c>
      <c r="M25" s="45">
        <v>0.5</v>
      </c>
      <c r="N25" s="61">
        <f t="shared" si="10"/>
        <v>9078048</v>
      </c>
      <c r="O25" s="35">
        <v>0.5</v>
      </c>
      <c r="P25" s="46">
        <f t="shared" ref="P25:P41" si="14">+O25*$F25</f>
        <v>9078048</v>
      </c>
      <c r="Q25" s="45">
        <v>0.1</v>
      </c>
      <c r="R25" s="61">
        <f t="shared" si="4"/>
        <v>1815609.6</v>
      </c>
      <c r="S25" s="35"/>
      <c r="T25" s="46">
        <f t="shared" ref="T25:T32" si="15">+S25*$F25</f>
        <v>0</v>
      </c>
      <c r="U25" s="45"/>
      <c r="V25" s="61">
        <f t="shared" si="5"/>
        <v>0</v>
      </c>
      <c r="W25" s="76">
        <f t="shared" si="6"/>
        <v>10893657.6</v>
      </c>
      <c r="X25" s="45">
        <v>0.22</v>
      </c>
      <c r="Y25" s="46">
        <f t="shared" si="7"/>
        <v>3994341.12</v>
      </c>
      <c r="Z25" s="35">
        <v>0.28000000000000003</v>
      </c>
      <c r="AA25" s="46">
        <f t="shared" si="8"/>
        <v>5083706.88</v>
      </c>
      <c r="AB25" s="35">
        <f t="shared" si="1"/>
        <v>0.5</v>
      </c>
      <c r="AC25" s="61">
        <f t="shared" si="2"/>
        <v>9078048</v>
      </c>
      <c r="AD25" s="82" t="e">
        <f>#REF!-(X25+Z25)</f>
        <v>#REF!</v>
      </c>
      <c r="AE25" s="63" t="e">
        <f t="shared" si="9"/>
        <v>#REF!</v>
      </c>
      <c r="AF25" s="81"/>
    </row>
    <row r="26" spans="1:32" s="5" customFormat="1">
      <c r="A26" s="33" t="s">
        <v>30</v>
      </c>
      <c r="B26" s="48" t="s">
        <v>59</v>
      </c>
      <c r="C26" s="49" t="s">
        <v>60</v>
      </c>
      <c r="D26" s="40"/>
      <c r="E26" s="50">
        <v>0.03</v>
      </c>
      <c r="F26" s="36">
        <f t="shared" si="3"/>
        <v>7781184</v>
      </c>
      <c r="G26" s="35"/>
      <c r="H26" s="46">
        <f t="shared" si="11"/>
        <v>0</v>
      </c>
      <c r="I26" s="45"/>
      <c r="J26" s="61"/>
      <c r="K26" s="35">
        <v>1</v>
      </c>
      <c r="L26" s="46">
        <f t="shared" si="13"/>
        <v>7781184</v>
      </c>
      <c r="M26" s="72">
        <v>0.26557126823786098</v>
      </c>
      <c r="N26" s="61">
        <f t="shared" si="10"/>
        <v>2066458.9032721501</v>
      </c>
      <c r="O26" s="35"/>
      <c r="P26" s="46">
        <f t="shared" si="14"/>
        <v>0</v>
      </c>
      <c r="Q26" s="45"/>
      <c r="R26" s="61">
        <f t="shared" si="4"/>
        <v>0</v>
      </c>
      <c r="S26" s="35"/>
      <c r="T26" s="46">
        <f t="shared" si="15"/>
        <v>0</v>
      </c>
      <c r="U26" s="45"/>
      <c r="V26" s="61">
        <f t="shared" si="5"/>
        <v>0</v>
      </c>
      <c r="W26" s="76">
        <f t="shared" si="6"/>
        <v>2066458.9032721501</v>
      </c>
      <c r="X26" s="45">
        <v>0</v>
      </c>
      <c r="Y26" s="46">
        <f t="shared" si="7"/>
        <v>0</v>
      </c>
      <c r="Z26" s="35">
        <v>0.26557126823786098</v>
      </c>
      <c r="AA26" s="46">
        <f t="shared" si="8"/>
        <v>2066458.9032721501</v>
      </c>
      <c r="AB26" s="35">
        <f t="shared" si="1"/>
        <v>0.26557126823786098</v>
      </c>
      <c r="AC26" s="61">
        <f t="shared" si="2"/>
        <v>2066458.9032721501</v>
      </c>
      <c r="AD26" s="82" t="e">
        <f>#REF!-(X26+Z26)</f>
        <v>#REF!</v>
      </c>
      <c r="AE26" s="63" t="e">
        <f t="shared" si="9"/>
        <v>#REF!</v>
      </c>
      <c r="AF26" s="81"/>
    </row>
    <row r="27" spans="1:32" s="6" customFormat="1">
      <c r="A27" s="33" t="s">
        <v>30</v>
      </c>
      <c r="B27" s="51" t="s">
        <v>61</v>
      </c>
      <c r="C27" s="49" t="s">
        <v>62</v>
      </c>
      <c r="D27" s="40"/>
      <c r="E27" s="50">
        <v>0.02</v>
      </c>
      <c r="F27" s="36">
        <f t="shared" si="3"/>
        <v>5187456</v>
      </c>
      <c r="G27" s="35"/>
      <c r="H27" s="46">
        <f t="shared" si="11"/>
        <v>0</v>
      </c>
      <c r="I27" s="45"/>
      <c r="J27" s="61"/>
      <c r="K27" s="35">
        <v>1</v>
      </c>
      <c r="L27" s="46">
        <f t="shared" si="13"/>
        <v>5187456</v>
      </c>
      <c r="M27" s="62">
        <v>1</v>
      </c>
      <c r="N27" s="63">
        <f t="shared" si="10"/>
        <v>5187456</v>
      </c>
      <c r="O27" s="69"/>
      <c r="P27" s="70">
        <f t="shared" si="14"/>
        <v>0</v>
      </c>
      <c r="Q27" s="62"/>
      <c r="R27" s="63">
        <f t="shared" si="4"/>
        <v>0</v>
      </c>
      <c r="S27" s="69"/>
      <c r="T27" s="70">
        <f t="shared" si="15"/>
        <v>0</v>
      </c>
      <c r="U27" s="77"/>
      <c r="V27" s="63">
        <f t="shared" si="5"/>
        <v>0</v>
      </c>
      <c r="W27" s="76">
        <f t="shared" si="6"/>
        <v>5187456</v>
      </c>
      <c r="X27" s="45">
        <v>0</v>
      </c>
      <c r="Y27" s="46">
        <f t="shared" si="7"/>
        <v>0</v>
      </c>
      <c r="Z27" s="35">
        <v>1</v>
      </c>
      <c r="AA27" s="46">
        <f t="shared" si="8"/>
        <v>5187456</v>
      </c>
      <c r="AB27" s="35">
        <f t="shared" si="1"/>
        <v>1</v>
      </c>
      <c r="AC27" s="61">
        <f t="shared" si="2"/>
        <v>5187456</v>
      </c>
      <c r="AD27" s="82" t="e">
        <f>#REF!-(X27+Z27)</f>
        <v>#REF!</v>
      </c>
      <c r="AE27" s="63" t="e">
        <f t="shared" si="9"/>
        <v>#REF!</v>
      </c>
      <c r="AF27" s="81"/>
    </row>
    <row r="28" spans="1:32">
      <c r="A28" s="33" t="s">
        <v>30</v>
      </c>
      <c r="B28" s="51" t="s">
        <v>63</v>
      </c>
      <c r="C28" s="49" t="s">
        <v>64</v>
      </c>
      <c r="D28" s="40"/>
      <c r="E28" s="50">
        <v>0.02</v>
      </c>
      <c r="F28" s="36">
        <f t="shared" si="3"/>
        <v>5187456</v>
      </c>
      <c r="G28" s="35"/>
      <c r="H28" s="46">
        <f t="shared" si="11"/>
        <v>0</v>
      </c>
      <c r="I28" s="45"/>
      <c r="J28" s="61"/>
      <c r="K28" s="35">
        <v>0.5</v>
      </c>
      <c r="L28" s="46">
        <f t="shared" si="13"/>
        <v>2593728</v>
      </c>
      <c r="M28" s="62">
        <v>0.5</v>
      </c>
      <c r="N28" s="63">
        <f t="shared" si="10"/>
        <v>2593728</v>
      </c>
      <c r="O28" s="69">
        <v>0.5</v>
      </c>
      <c r="P28" s="70">
        <f t="shared" si="14"/>
        <v>2593728</v>
      </c>
      <c r="Q28" s="62">
        <v>0.5</v>
      </c>
      <c r="R28" s="63">
        <f t="shared" si="4"/>
        <v>2593728</v>
      </c>
      <c r="S28" s="69"/>
      <c r="T28" s="70">
        <f t="shared" si="15"/>
        <v>0</v>
      </c>
      <c r="U28" s="62"/>
      <c r="V28" s="63">
        <f t="shared" si="5"/>
        <v>0</v>
      </c>
      <c r="W28" s="76">
        <f t="shared" si="6"/>
        <v>5187456</v>
      </c>
      <c r="X28" s="45">
        <v>0</v>
      </c>
      <c r="Y28" s="46">
        <f t="shared" si="7"/>
        <v>0</v>
      </c>
      <c r="Z28" s="35">
        <v>0.5</v>
      </c>
      <c r="AA28" s="46">
        <f t="shared" si="8"/>
        <v>2593728</v>
      </c>
      <c r="AB28" s="35">
        <f t="shared" si="1"/>
        <v>0.5</v>
      </c>
      <c r="AC28" s="61">
        <f t="shared" si="2"/>
        <v>2593728</v>
      </c>
      <c r="AD28" s="82" t="e">
        <f>#REF!-(X28+Z28)</f>
        <v>#REF!</v>
      </c>
      <c r="AE28" s="63" t="e">
        <f t="shared" si="9"/>
        <v>#REF!</v>
      </c>
      <c r="AF28" s="81"/>
    </row>
    <row r="29" spans="1:32">
      <c r="A29" s="33" t="s">
        <v>30</v>
      </c>
      <c r="B29" s="51" t="s">
        <v>65</v>
      </c>
      <c r="C29" s="49" t="s">
        <v>66</v>
      </c>
      <c r="D29" s="40"/>
      <c r="E29" s="50">
        <v>0.02</v>
      </c>
      <c r="F29" s="36">
        <f t="shared" si="3"/>
        <v>5187456</v>
      </c>
      <c r="G29" s="35"/>
      <c r="H29" s="46">
        <f t="shared" si="11"/>
        <v>0</v>
      </c>
      <c r="I29" s="45"/>
      <c r="J29" s="61"/>
      <c r="K29" s="35">
        <v>1</v>
      </c>
      <c r="L29" s="46">
        <f t="shared" si="13"/>
        <v>5187456</v>
      </c>
      <c r="M29" s="62">
        <v>1</v>
      </c>
      <c r="N29" s="63">
        <f t="shared" si="10"/>
        <v>5187456</v>
      </c>
      <c r="O29" s="69"/>
      <c r="P29" s="70">
        <f t="shared" si="14"/>
        <v>0</v>
      </c>
      <c r="Q29" s="62"/>
      <c r="R29" s="63">
        <f t="shared" si="4"/>
        <v>0</v>
      </c>
      <c r="S29" s="69"/>
      <c r="T29" s="70">
        <f t="shared" si="15"/>
        <v>0</v>
      </c>
      <c r="U29" s="62"/>
      <c r="V29" s="63">
        <f t="shared" si="5"/>
        <v>0</v>
      </c>
      <c r="W29" s="76">
        <f t="shared" si="6"/>
        <v>5187456</v>
      </c>
      <c r="X29" s="45">
        <v>0</v>
      </c>
      <c r="Y29" s="46">
        <f t="shared" si="7"/>
        <v>0</v>
      </c>
      <c r="Z29" s="35">
        <v>1</v>
      </c>
      <c r="AA29" s="46">
        <f t="shared" si="8"/>
        <v>5187456</v>
      </c>
      <c r="AB29" s="35">
        <f t="shared" si="1"/>
        <v>1</v>
      </c>
      <c r="AC29" s="61">
        <f t="shared" si="2"/>
        <v>5187456</v>
      </c>
      <c r="AD29" s="82" t="e">
        <f>#REF!-(X29+Z29)</f>
        <v>#REF!</v>
      </c>
      <c r="AE29" s="63" t="e">
        <f t="shared" si="9"/>
        <v>#REF!</v>
      </c>
      <c r="AF29" s="81"/>
    </row>
    <row r="30" spans="1:32" s="3" customFormat="1">
      <c r="A30" s="33" t="s">
        <v>30</v>
      </c>
      <c r="B30" s="47" t="s">
        <v>67</v>
      </c>
      <c r="C30" s="26" t="s">
        <v>68</v>
      </c>
      <c r="D30" s="27"/>
      <c r="E30" s="35">
        <v>0.02</v>
      </c>
      <c r="F30" s="36">
        <f t="shared" si="3"/>
        <v>5187456</v>
      </c>
      <c r="G30" s="35"/>
      <c r="H30" s="46">
        <f t="shared" si="11"/>
        <v>0</v>
      </c>
      <c r="I30" s="45"/>
      <c r="J30" s="61"/>
      <c r="K30" s="35">
        <v>1</v>
      </c>
      <c r="L30" s="46">
        <f t="shared" si="13"/>
        <v>5187456</v>
      </c>
      <c r="M30" s="62">
        <v>1</v>
      </c>
      <c r="N30" s="63">
        <f t="shared" si="10"/>
        <v>5187456</v>
      </c>
      <c r="O30" s="69"/>
      <c r="P30" s="70">
        <f t="shared" si="14"/>
        <v>0</v>
      </c>
      <c r="Q30" s="62"/>
      <c r="R30" s="63">
        <f t="shared" si="4"/>
        <v>0</v>
      </c>
      <c r="S30" s="69"/>
      <c r="T30" s="70">
        <f t="shared" si="15"/>
        <v>0</v>
      </c>
      <c r="U30" s="62"/>
      <c r="V30" s="63">
        <f t="shared" si="5"/>
        <v>0</v>
      </c>
      <c r="W30" s="76">
        <f t="shared" si="6"/>
        <v>5187456</v>
      </c>
      <c r="X30" s="45">
        <v>0</v>
      </c>
      <c r="Y30" s="46">
        <f t="shared" si="7"/>
        <v>0</v>
      </c>
      <c r="Z30" s="35">
        <v>1</v>
      </c>
      <c r="AA30" s="46">
        <f t="shared" si="8"/>
        <v>5187456</v>
      </c>
      <c r="AB30" s="35">
        <f t="shared" si="1"/>
        <v>1</v>
      </c>
      <c r="AC30" s="61">
        <f t="shared" si="2"/>
        <v>5187456</v>
      </c>
      <c r="AD30" s="82" t="e">
        <f>#REF!-(X30+Z30)</f>
        <v>#REF!</v>
      </c>
      <c r="AE30" s="63" t="e">
        <f t="shared" si="9"/>
        <v>#REF!</v>
      </c>
      <c r="AF30" s="81"/>
    </row>
    <row r="31" spans="1:32" s="3" customFormat="1">
      <c r="A31" s="33" t="s">
        <v>30</v>
      </c>
      <c r="B31" s="47" t="s">
        <v>69</v>
      </c>
      <c r="C31" s="26" t="s">
        <v>70</v>
      </c>
      <c r="D31" s="27"/>
      <c r="E31" s="35">
        <v>0.03</v>
      </c>
      <c r="F31" s="36">
        <f t="shared" si="3"/>
        <v>7781184</v>
      </c>
      <c r="G31" s="35"/>
      <c r="H31" s="46">
        <f t="shared" si="11"/>
        <v>0</v>
      </c>
      <c r="I31" s="45"/>
      <c r="J31" s="61"/>
      <c r="K31" s="35">
        <v>0.5</v>
      </c>
      <c r="L31" s="46">
        <f t="shared" si="13"/>
        <v>3890592</v>
      </c>
      <c r="M31" s="62">
        <v>0.5</v>
      </c>
      <c r="N31" s="63">
        <f t="shared" si="10"/>
        <v>3890592</v>
      </c>
      <c r="O31" s="69">
        <v>0.5</v>
      </c>
      <c r="P31" s="70">
        <f t="shared" si="14"/>
        <v>3890592</v>
      </c>
      <c r="Q31" s="62">
        <v>0.5</v>
      </c>
      <c r="R31" s="63">
        <f t="shared" si="4"/>
        <v>3890592</v>
      </c>
      <c r="S31" s="69"/>
      <c r="T31" s="70">
        <f t="shared" si="15"/>
        <v>0</v>
      </c>
      <c r="U31" s="62"/>
      <c r="V31" s="63">
        <f t="shared" si="5"/>
        <v>0</v>
      </c>
      <c r="W31" s="76">
        <f t="shared" si="6"/>
        <v>7781184</v>
      </c>
      <c r="X31" s="45">
        <v>0</v>
      </c>
      <c r="Y31" s="46">
        <f t="shared" si="7"/>
        <v>0</v>
      </c>
      <c r="Z31" s="35">
        <v>0.7</v>
      </c>
      <c r="AA31" s="46">
        <f t="shared" si="8"/>
        <v>5446828.7999999998</v>
      </c>
      <c r="AB31" s="35">
        <f t="shared" si="1"/>
        <v>0.7</v>
      </c>
      <c r="AC31" s="61">
        <f t="shared" si="2"/>
        <v>5446828.7999999998</v>
      </c>
      <c r="AD31" s="82" t="e">
        <f>#REF!-(X31+Z31)</f>
        <v>#REF!</v>
      </c>
      <c r="AE31" s="63" t="e">
        <f t="shared" si="9"/>
        <v>#REF!</v>
      </c>
      <c r="AF31" s="81"/>
    </row>
    <row r="32" spans="1:32" s="3" customFormat="1">
      <c r="A32" s="33" t="s">
        <v>30</v>
      </c>
      <c r="B32" s="47" t="s">
        <v>71</v>
      </c>
      <c r="C32" s="26" t="s">
        <v>72</v>
      </c>
      <c r="D32" s="27"/>
      <c r="E32" s="35">
        <v>0.03</v>
      </c>
      <c r="F32" s="36">
        <f t="shared" si="3"/>
        <v>7781184</v>
      </c>
      <c r="G32" s="35"/>
      <c r="H32" s="46">
        <f t="shared" si="11"/>
        <v>0</v>
      </c>
      <c r="I32" s="45"/>
      <c r="J32" s="61"/>
      <c r="K32" s="35">
        <v>0.5</v>
      </c>
      <c r="L32" s="46">
        <f t="shared" si="13"/>
        <v>3890592</v>
      </c>
      <c r="M32" s="62">
        <v>0.5</v>
      </c>
      <c r="N32" s="63">
        <f t="shared" si="10"/>
        <v>3890592</v>
      </c>
      <c r="O32" s="69">
        <v>0.5</v>
      </c>
      <c r="P32" s="70">
        <f t="shared" si="14"/>
        <v>3890592</v>
      </c>
      <c r="Q32" s="62">
        <v>0.5</v>
      </c>
      <c r="R32" s="63">
        <f t="shared" si="4"/>
        <v>3890592</v>
      </c>
      <c r="S32" s="69"/>
      <c r="T32" s="70">
        <f t="shared" si="15"/>
        <v>0</v>
      </c>
      <c r="U32" s="62"/>
      <c r="V32" s="63">
        <f t="shared" si="5"/>
        <v>0</v>
      </c>
      <c r="W32" s="76">
        <f t="shared" si="6"/>
        <v>7781184</v>
      </c>
      <c r="X32" s="45">
        <v>0</v>
      </c>
      <c r="Y32" s="46">
        <f t="shared" si="7"/>
        <v>0</v>
      </c>
      <c r="Z32" s="35">
        <v>0.7</v>
      </c>
      <c r="AA32" s="46">
        <f t="shared" si="8"/>
        <v>5446828.7999999998</v>
      </c>
      <c r="AB32" s="35">
        <f t="shared" si="1"/>
        <v>0.7</v>
      </c>
      <c r="AC32" s="61">
        <f t="shared" si="2"/>
        <v>5446828.7999999998</v>
      </c>
      <c r="AD32" s="82" t="e">
        <f>#REF!-(X32+Z32)</f>
        <v>#REF!</v>
      </c>
      <c r="AE32" s="63" t="e">
        <f t="shared" si="9"/>
        <v>#REF!</v>
      </c>
      <c r="AF32" s="81"/>
    </row>
    <row r="33" spans="1:32">
      <c r="A33" s="33" t="s">
        <v>30</v>
      </c>
      <c r="B33" s="51" t="s">
        <v>73</v>
      </c>
      <c r="C33" s="49" t="s">
        <v>74</v>
      </c>
      <c r="D33" s="40"/>
      <c r="E33" s="50">
        <v>0.03</v>
      </c>
      <c r="F33" s="36">
        <f t="shared" si="3"/>
        <v>7781184</v>
      </c>
      <c r="G33" s="35"/>
      <c r="H33" s="46">
        <f t="shared" si="11"/>
        <v>0</v>
      </c>
      <c r="I33" s="45"/>
      <c r="J33" s="61"/>
      <c r="K33" s="35">
        <v>0.5</v>
      </c>
      <c r="L33" s="46">
        <f t="shared" si="13"/>
        <v>3890592</v>
      </c>
      <c r="M33" s="62">
        <v>0.5</v>
      </c>
      <c r="N33" s="63">
        <f t="shared" si="10"/>
        <v>3890592</v>
      </c>
      <c r="O33" s="69">
        <v>0.5</v>
      </c>
      <c r="P33" s="70">
        <f t="shared" si="14"/>
        <v>3890592</v>
      </c>
      <c r="Q33" s="62">
        <v>0.5</v>
      </c>
      <c r="R33" s="63">
        <f t="shared" si="4"/>
        <v>3890592</v>
      </c>
      <c r="S33" s="69"/>
      <c r="T33" s="70"/>
      <c r="U33" s="62"/>
      <c r="V33" s="63">
        <f t="shared" si="5"/>
        <v>0</v>
      </c>
      <c r="W33" s="76">
        <f t="shared" si="6"/>
        <v>7781184</v>
      </c>
      <c r="X33" s="45">
        <v>0</v>
      </c>
      <c r="Y33" s="46">
        <f t="shared" si="7"/>
        <v>0</v>
      </c>
      <c r="Z33" s="35">
        <v>1</v>
      </c>
      <c r="AA33" s="46">
        <f t="shared" si="8"/>
        <v>7781184</v>
      </c>
      <c r="AB33" s="35">
        <f t="shared" si="1"/>
        <v>1</v>
      </c>
      <c r="AC33" s="61">
        <f t="shared" si="2"/>
        <v>7781184</v>
      </c>
      <c r="AD33" s="82" t="e">
        <f>#REF!-(X33+Z33)</f>
        <v>#REF!</v>
      </c>
      <c r="AE33" s="63" t="e">
        <f t="shared" si="9"/>
        <v>#REF!</v>
      </c>
      <c r="AF33" s="81"/>
    </row>
    <row r="34" spans="1:32">
      <c r="A34" s="33" t="s">
        <v>30</v>
      </c>
      <c r="B34" s="51" t="s">
        <v>75</v>
      </c>
      <c r="C34" s="49" t="s">
        <v>76</v>
      </c>
      <c r="D34" s="40"/>
      <c r="E34" s="50">
        <v>0.03</v>
      </c>
      <c r="F34" s="36">
        <f t="shared" si="3"/>
        <v>7781184</v>
      </c>
      <c r="G34" s="35"/>
      <c r="H34" s="46">
        <f t="shared" si="11"/>
        <v>0</v>
      </c>
      <c r="I34" s="45"/>
      <c r="J34" s="61"/>
      <c r="K34" s="35">
        <v>0.5</v>
      </c>
      <c r="L34" s="46">
        <f t="shared" si="13"/>
        <v>3890592</v>
      </c>
      <c r="M34" s="62">
        <v>0.5</v>
      </c>
      <c r="N34" s="63">
        <f t="shared" si="10"/>
        <v>3890592</v>
      </c>
      <c r="O34" s="69">
        <v>0.5</v>
      </c>
      <c r="P34" s="70">
        <f t="shared" si="14"/>
        <v>3890592</v>
      </c>
      <c r="Q34" s="62">
        <v>0.5</v>
      </c>
      <c r="R34" s="63">
        <f t="shared" si="4"/>
        <v>3890592</v>
      </c>
      <c r="S34" s="69"/>
      <c r="T34" s="70">
        <f>+S34*$F34</f>
        <v>0</v>
      </c>
      <c r="U34" s="62"/>
      <c r="V34" s="63">
        <f t="shared" si="5"/>
        <v>0</v>
      </c>
      <c r="W34" s="76">
        <f t="shared" si="6"/>
        <v>7781184</v>
      </c>
      <c r="X34" s="45">
        <v>0</v>
      </c>
      <c r="Y34" s="46">
        <f t="shared" si="7"/>
        <v>0</v>
      </c>
      <c r="Z34" s="35">
        <v>1</v>
      </c>
      <c r="AA34" s="46">
        <f t="shared" si="8"/>
        <v>7781184</v>
      </c>
      <c r="AB34" s="35">
        <f t="shared" si="1"/>
        <v>1</v>
      </c>
      <c r="AC34" s="61">
        <f t="shared" si="2"/>
        <v>7781184</v>
      </c>
      <c r="AD34" s="82" t="e">
        <f>#REF!-(X34+Z34)</f>
        <v>#REF!</v>
      </c>
      <c r="AE34" s="63" t="e">
        <f t="shared" si="9"/>
        <v>#REF!</v>
      </c>
      <c r="AF34" s="81"/>
    </row>
    <row r="35" spans="1:32" s="6" customFormat="1">
      <c r="A35" s="33" t="s">
        <v>30</v>
      </c>
      <c r="B35" s="51" t="s">
        <v>77</v>
      </c>
      <c r="C35" s="49" t="s">
        <v>78</v>
      </c>
      <c r="D35" s="40"/>
      <c r="E35" s="50">
        <v>0.02</v>
      </c>
      <c r="F35" s="36">
        <f t="shared" si="3"/>
        <v>5187456</v>
      </c>
      <c r="G35" s="35"/>
      <c r="H35" s="46">
        <f t="shared" si="11"/>
        <v>0</v>
      </c>
      <c r="I35" s="45"/>
      <c r="J35" s="61"/>
      <c r="K35" s="35">
        <v>0.5</v>
      </c>
      <c r="L35" s="46">
        <f t="shared" si="13"/>
        <v>2593728</v>
      </c>
      <c r="M35" s="62">
        <v>0.5</v>
      </c>
      <c r="N35" s="63">
        <f t="shared" si="10"/>
        <v>2593728</v>
      </c>
      <c r="O35" s="69">
        <v>0.5</v>
      </c>
      <c r="P35" s="70">
        <f t="shared" si="14"/>
        <v>2593728</v>
      </c>
      <c r="Q35" s="62">
        <v>0.5</v>
      </c>
      <c r="R35" s="63">
        <f t="shared" si="4"/>
        <v>2593728</v>
      </c>
      <c r="S35" s="69"/>
      <c r="T35" s="70">
        <f t="shared" ref="T35" si="16">+S35*$F35</f>
        <v>0</v>
      </c>
      <c r="U35" s="77"/>
      <c r="V35" s="63">
        <f t="shared" si="5"/>
        <v>0</v>
      </c>
      <c r="W35" s="76">
        <f t="shared" si="6"/>
        <v>5187456</v>
      </c>
      <c r="X35" s="45">
        <v>0</v>
      </c>
      <c r="Y35" s="46">
        <f t="shared" si="7"/>
        <v>0</v>
      </c>
      <c r="Z35" s="35">
        <v>1</v>
      </c>
      <c r="AA35" s="46">
        <f t="shared" si="8"/>
        <v>5187456</v>
      </c>
      <c r="AB35" s="35">
        <f t="shared" si="1"/>
        <v>1</v>
      </c>
      <c r="AC35" s="61">
        <f t="shared" si="2"/>
        <v>5187456</v>
      </c>
      <c r="AD35" s="82" t="e">
        <f>#REF!-(X35+Z35)</f>
        <v>#REF!</v>
      </c>
      <c r="AE35" s="63" t="e">
        <f t="shared" si="9"/>
        <v>#REF!</v>
      </c>
      <c r="AF35" s="81"/>
    </row>
    <row r="36" spans="1:32" s="3" customFormat="1">
      <c r="A36" s="33" t="s">
        <v>30</v>
      </c>
      <c r="B36" s="47" t="s">
        <v>79</v>
      </c>
      <c r="C36" s="26" t="s">
        <v>80</v>
      </c>
      <c r="D36" s="27"/>
      <c r="E36" s="45">
        <v>0.04</v>
      </c>
      <c r="F36" s="36">
        <f t="shared" si="3"/>
        <v>10374912</v>
      </c>
      <c r="G36" s="35"/>
      <c r="H36" s="46">
        <f t="shared" si="11"/>
        <v>0</v>
      </c>
      <c r="I36" s="45"/>
      <c r="J36" s="61"/>
      <c r="K36" s="35">
        <v>0.5</v>
      </c>
      <c r="L36" s="46">
        <f t="shared" si="13"/>
        <v>5187456</v>
      </c>
      <c r="M36" s="62">
        <v>0.5</v>
      </c>
      <c r="N36" s="63">
        <f t="shared" si="10"/>
        <v>5187456</v>
      </c>
      <c r="O36" s="69">
        <v>0.5</v>
      </c>
      <c r="P36" s="70">
        <f t="shared" si="14"/>
        <v>5187456</v>
      </c>
      <c r="Q36" s="62">
        <v>0.5</v>
      </c>
      <c r="R36" s="63">
        <f t="shared" si="4"/>
        <v>5187456</v>
      </c>
      <c r="S36" s="69"/>
      <c r="T36" s="70"/>
      <c r="U36" s="62"/>
      <c r="V36" s="63">
        <f t="shared" si="5"/>
        <v>0</v>
      </c>
      <c r="W36" s="76">
        <f t="shared" si="6"/>
        <v>10374912</v>
      </c>
      <c r="X36" s="45">
        <v>0</v>
      </c>
      <c r="Y36" s="46">
        <f t="shared" si="7"/>
        <v>0</v>
      </c>
      <c r="Z36" s="35">
        <v>1</v>
      </c>
      <c r="AA36" s="46">
        <f t="shared" si="8"/>
        <v>10374912</v>
      </c>
      <c r="AB36" s="35">
        <f t="shared" si="1"/>
        <v>1</v>
      </c>
      <c r="AC36" s="61">
        <f t="shared" si="2"/>
        <v>10374912</v>
      </c>
      <c r="AD36" s="82" t="e">
        <f>#REF!-(X36+Z36)</f>
        <v>#REF!</v>
      </c>
      <c r="AE36" s="63" t="e">
        <f t="shared" si="9"/>
        <v>#REF!</v>
      </c>
      <c r="AF36" s="81"/>
    </row>
    <row r="37" spans="1:32" s="6" customFormat="1" ht="30">
      <c r="A37" s="33" t="s">
        <v>30</v>
      </c>
      <c r="B37" s="51" t="s">
        <v>81</v>
      </c>
      <c r="C37" s="49" t="s">
        <v>82</v>
      </c>
      <c r="D37" s="40"/>
      <c r="E37" s="50">
        <v>0.02</v>
      </c>
      <c r="F37" s="36">
        <f t="shared" si="3"/>
        <v>5187456</v>
      </c>
      <c r="G37" s="35"/>
      <c r="H37" s="46">
        <f t="shared" si="11"/>
        <v>0</v>
      </c>
      <c r="I37" s="45"/>
      <c r="J37" s="61"/>
      <c r="K37" s="35">
        <v>0.5</v>
      </c>
      <c r="L37" s="46">
        <f t="shared" si="13"/>
        <v>2593728</v>
      </c>
      <c r="M37" s="62">
        <v>0.5</v>
      </c>
      <c r="N37" s="63">
        <f t="shared" si="10"/>
        <v>2593728</v>
      </c>
      <c r="O37" s="69">
        <v>0.5</v>
      </c>
      <c r="P37" s="70">
        <f t="shared" si="14"/>
        <v>2593728</v>
      </c>
      <c r="Q37" s="62">
        <v>0.5</v>
      </c>
      <c r="R37" s="63">
        <f t="shared" si="4"/>
        <v>2593728</v>
      </c>
      <c r="S37" s="69"/>
      <c r="T37" s="70">
        <f t="shared" ref="T37:T41" si="17">+S37*$F37</f>
        <v>0</v>
      </c>
      <c r="U37" s="77"/>
      <c r="V37" s="63">
        <f t="shared" si="5"/>
        <v>0</v>
      </c>
      <c r="W37" s="76">
        <f t="shared" si="6"/>
        <v>5187456</v>
      </c>
      <c r="X37" s="45">
        <v>0</v>
      </c>
      <c r="Y37" s="46">
        <f t="shared" si="7"/>
        <v>0</v>
      </c>
      <c r="Z37" s="35">
        <v>1</v>
      </c>
      <c r="AA37" s="46">
        <f t="shared" si="8"/>
        <v>5187456</v>
      </c>
      <c r="AB37" s="35">
        <f t="shared" si="1"/>
        <v>1</v>
      </c>
      <c r="AC37" s="61">
        <f t="shared" si="2"/>
        <v>5187456</v>
      </c>
      <c r="AD37" s="82" t="e">
        <f>#REF!-(X37+Z37)</f>
        <v>#REF!</v>
      </c>
      <c r="AE37" s="63" t="e">
        <f t="shared" si="9"/>
        <v>#REF!</v>
      </c>
      <c r="AF37" s="81"/>
    </row>
    <row r="38" spans="1:32" s="6" customFormat="1">
      <c r="A38" s="33" t="s">
        <v>30</v>
      </c>
      <c r="B38" s="51" t="s">
        <v>83</v>
      </c>
      <c r="C38" s="49" t="s">
        <v>84</v>
      </c>
      <c r="D38" s="40"/>
      <c r="E38" s="50">
        <v>0.02</v>
      </c>
      <c r="F38" s="36">
        <f t="shared" si="3"/>
        <v>5187456</v>
      </c>
      <c r="G38" s="35"/>
      <c r="H38" s="46">
        <f t="shared" si="11"/>
        <v>0</v>
      </c>
      <c r="I38" s="45"/>
      <c r="J38" s="61"/>
      <c r="K38" s="35"/>
      <c r="L38" s="46">
        <f t="shared" si="13"/>
        <v>0</v>
      </c>
      <c r="M38" s="62"/>
      <c r="N38" s="63">
        <f t="shared" si="10"/>
        <v>0</v>
      </c>
      <c r="O38" s="69">
        <v>0.5</v>
      </c>
      <c r="P38" s="70">
        <f t="shared" si="14"/>
        <v>2593728</v>
      </c>
      <c r="Q38" s="62">
        <v>0.5</v>
      </c>
      <c r="R38" s="63">
        <f t="shared" si="4"/>
        <v>2593728</v>
      </c>
      <c r="S38" s="69">
        <v>0.5</v>
      </c>
      <c r="T38" s="70">
        <f t="shared" si="17"/>
        <v>2593728</v>
      </c>
      <c r="U38" s="45">
        <v>0.5</v>
      </c>
      <c r="V38" s="63">
        <f t="shared" si="5"/>
        <v>2593728</v>
      </c>
      <c r="W38" s="76">
        <f t="shared" si="6"/>
        <v>5187456</v>
      </c>
      <c r="X38" s="45">
        <v>0</v>
      </c>
      <c r="Y38" s="46">
        <f t="shared" si="7"/>
        <v>0</v>
      </c>
      <c r="Z38" s="35">
        <v>1</v>
      </c>
      <c r="AA38" s="46">
        <f t="shared" si="8"/>
        <v>5187456</v>
      </c>
      <c r="AB38" s="35">
        <f t="shared" si="1"/>
        <v>1</v>
      </c>
      <c r="AC38" s="61">
        <f t="shared" si="2"/>
        <v>5187456</v>
      </c>
      <c r="AD38" s="82" t="e">
        <f>#REF!-(X38+Z38)</f>
        <v>#REF!</v>
      </c>
      <c r="AE38" s="63" t="e">
        <f t="shared" si="9"/>
        <v>#REF!</v>
      </c>
      <c r="AF38" s="81"/>
    </row>
    <row r="39" spans="1:32">
      <c r="A39" s="33" t="s">
        <v>30</v>
      </c>
      <c r="B39" s="51" t="s">
        <v>85</v>
      </c>
      <c r="C39" s="49" t="s">
        <v>86</v>
      </c>
      <c r="D39" s="40"/>
      <c r="E39" s="50">
        <v>0.01</v>
      </c>
      <c r="F39" s="36">
        <f t="shared" si="3"/>
        <v>2593728</v>
      </c>
      <c r="G39" s="35"/>
      <c r="H39" s="46">
        <f t="shared" si="11"/>
        <v>0</v>
      </c>
      <c r="I39" s="45"/>
      <c r="J39" s="61"/>
      <c r="K39" s="35"/>
      <c r="L39" s="46">
        <f t="shared" si="13"/>
        <v>0</v>
      </c>
      <c r="M39" s="62"/>
      <c r="N39" s="63">
        <f t="shared" si="10"/>
        <v>0</v>
      </c>
      <c r="O39" s="69">
        <v>0.5</v>
      </c>
      <c r="P39" s="70">
        <f t="shared" si="14"/>
        <v>1296864</v>
      </c>
      <c r="Q39" s="62">
        <v>0.5</v>
      </c>
      <c r="R39" s="63">
        <f t="shared" si="4"/>
        <v>1296864</v>
      </c>
      <c r="S39" s="69">
        <v>0.5</v>
      </c>
      <c r="T39" s="70">
        <f t="shared" si="17"/>
        <v>1296864</v>
      </c>
      <c r="U39" s="62">
        <v>0.5</v>
      </c>
      <c r="V39" s="63">
        <f t="shared" si="5"/>
        <v>1296864</v>
      </c>
      <c r="W39" s="76">
        <f t="shared" si="6"/>
        <v>2593728</v>
      </c>
      <c r="X39" s="45">
        <v>0</v>
      </c>
      <c r="Y39" s="46">
        <f t="shared" si="7"/>
        <v>0</v>
      </c>
      <c r="Z39" s="35">
        <v>0.95</v>
      </c>
      <c r="AA39" s="46">
        <f t="shared" si="8"/>
        <v>2464041.6</v>
      </c>
      <c r="AB39" s="35">
        <f t="shared" si="1"/>
        <v>0.95</v>
      </c>
      <c r="AC39" s="61">
        <f t="shared" si="2"/>
        <v>2464041.6</v>
      </c>
      <c r="AD39" s="82" t="e">
        <f>#REF!-(X39+Z39)</f>
        <v>#REF!</v>
      </c>
      <c r="AE39" s="63" t="e">
        <f t="shared" si="9"/>
        <v>#REF!</v>
      </c>
      <c r="AF39" s="81"/>
    </row>
    <row r="40" spans="1:32">
      <c r="A40" s="33" t="s">
        <v>30</v>
      </c>
      <c r="B40" s="51" t="s">
        <v>87</v>
      </c>
      <c r="C40" s="49" t="s">
        <v>88</v>
      </c>
      <c r="D40" s="40"/>
      <c r="E40" s="52">
        <v>5.0000000000000001E-3</v>
      </c>
      <c r="F40" s="36">
        <f t="shared" si="3"/>
        <v>1296864</v>
      </c>
      <c r="G40" s="35"/>
      <c r="H40" s="46">
        <f t="shared" si="11"/>
        <v>0</v>
      </c>
      <c r="I40" s="45"/>
      <c r="J40" s="61"/>
      <c r="K40" s="35"/>
      <c r="L40" s="46">
        <f t="shared" si="13"/>
        <v>0</v>
      </c>
      <c r="M40" s="62"/>
      <c r="N40" s="63">
        <f t="shared" si="10"/>
        <v>0</v>
      </c>
      <c r="O40" s="69">
        <v>0.5</v>
      </c>
      <c r="P40" s="70">
        <f t="shared" si="14"/>
        <v>648432</v>
      </c>
      <c r="Q40" s="62">
        <v>0.5</v>
      </c>
      <c r="R40" s="63">
        <f t="shared" si="4"/>
        <v>648432</v>
      </c>
      <c r="S40" s="69">
        <v>0.5</v>
      </c>
      <c r="T40" s="70">
        <f t="shared" si="17"/>
        <v>648432</v>
      </c>
      <c r="U40" s="62">
        <v>0.5</v>
      </c>
      <c r="V40" s="63">
        <f t="shared" si="5"/>
        <v>648432</v>
      </c>
      <c r="W40" s="76">
        <f t="shared" si="6"/>
        <v>1296864</v>
      </c>
      <c r="X40" s="45">
        <v>0</v>
      </c>
      <c r="Y40" s="46">
        <f t="shared" si="7"/>
        <v>0</v>
      </c>
      <c r="Z40" s="35">
        <v>1</v>
      </c>
      <c r="AA40" s="46">
        <f t="shared" si="8"/>
        <v>1296864</v>
      </c>
      <c r="AB40" s="35">
        <f t="shared" si="1"/>
        <v>1</v>
      </c>
      <c r="AC40" s="61">
        <f t="shared" si="2"/>
        <v>1296864</v>
      </c>
      <c r="AD40" s="82" t="e">
        <f>#REF!-(X40+Z40)</f>
        <v>#REF!</v>
      </c>
      <c r="AE40" s="63" t="e">
        <f t="shared" si="9"/>
        <v>#REF!</v>
      </c>
      <c r="AF40" s="81"/>
    </row>
    <row r="41" spans="1:32">
      <c r="A41" s="33" t="s">
        <v>30</v>
      </c>
      <c r="B41" s="51" t="s">
        <v>89</v>
      </c>
      <c r="C41" s="49" t="s">
        <v>90</v>
      </c>
      <c r="D41" s="40"/>
      <c r="E41" s="52">
        <v>5.0000000000000001E-3</v>
      </c>
      <c r="F41" s="36">
        <f t="shared" si="3"/>
        <v>1296864</v>
      </c>
      <c r="G41" s="35"/>
      <c r="H41" s="46">
        <f t="shared" si="11"/>
        <v>0</v>
      </c>
      <c r="I41" s="45"/>
      <c r="J41" s="61"/>
      <c r="K41" s="35"/>
      <c r="L41" s="46">
        <f t="shared" si="13"/>
        <v>0</v>
      </c>
      <c r="M41" s="62"/>
      <c r="N41" s="63">
        <f t="shared" si="10"/>
        <v>0</v>
      </c>
      <c r="O41" s="69">
        <v>0.5</v>
      </c>
      <c r="P41" s="70">
        <f t="shared" si="14"/>
        <v>648432</v>
      </c>
      <c r="Q41" s="62">
        <v>0.5</v>
      </c>
      <c r="R41" s="63">
        <f t="shared" si="4"/>
        <v>648432</v>
      </c>
      <c r="S41" s="69">
        <v>0.5</v>
      </c>
      <c r="T41" s="70">
        <f t="shared" si="17"/>
        <v>648432</v>
      </c>
      <c r="U41" s="62">
        <v>0.5</v>
      </c>
      <c r="V41" s="63">
        <f t="shared" si="5"/>
        <v>648432</v>
      </c>
      <c r="W41" s="76">
        <f t="shared" si="6"/>
        <v>1296864</v>
      </c>
      <c r="X41" s="45">
        <v>0</v>
      </c>
      <c r="Y41" s="46">
        <f t="shared" si="7"/>
        <v>0</v>
      </c>
      <c r="Z41" s="35">
        <v>0</v>
      </c>
      <c r="AA41" s="46">
        <f t="shared" si="8"/>
        <v>0</v>
      </c>
      <c r="AB41" s="35">
        <f t="shared" si="1"/>
        <v>0</v>
      </c>
      <c r="AC41" s="61">
        <f t="shared" si="2"/>
        <v>0</v>
      </c>
      <c r="AD41" s="82" t="e">
        <f>#REF!-(X41+Z41)</f>
        <v>#REF!</v>
      </c>
      <c r="AE41" s="63" t="e">
        <f t="shared" si="9"/>
        <v>#REF!</v>
      </c>
      <c r="AF41" s="81"/>
    </row>
    <row r="42" spans="1:32" ht="15.75">
      <c r="B42" s="41" t="s">
        <v>91</v>
      </c>
      <c r="C42" s="53" t="s">
        <v>92</v>
      </c>
      <c r="D42" s="43">
        <f>+D3*0.27</f>
        <v>259372800</v>
      </c>
      <c r="E42" s="43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81"/>
    </row>
    <row r="43" spans="1:32" s="4" customFormat="1" ht="17.25" customHeight="1">
      <c r="A43" s="54" t="s">
        <v>93</v>
      </c>
      <c r="B43" s="24" t="s">
        <v>22</v>
      </c>
      <c r="C43" s="26" t="s">
        <v>94</v>
      </c>
      <c r="D43" s="27"/>
      <c r="E43" s="45">
        <v>0.03</v>
      </c>
      <c r="F43" s="28">
        <f>+E43*$D$42</f>
        <v>7781184</v>
      </c>
      <c r="G43" s="35">
        <v>0.8</v>
      </c>
      <c r="H43" s="46">
        <f>+G43*$F43</f>
        <v>6224947.2000000002</v>
      </c>
      <c r="I43" s="45">
        <v>0.8</v>
      </c>
      <c r="J43" s="61">
        <f>$F$43*I43</f>
        <v>6224947.2000000002</v>
      </c>
      <c r="K43" s="35"/>
      <c r="L43" s="46">
        <f>+K43*$F43</f>
        <v>0</v>
      </c>
      <c r="M43" s="45"/>
      <c r="N43" s="61">
        <f>$F$43*M43</f>
        <v>0</v>
      </c>
      <c r="O43" s="35"/>
      <c r="P43" s="46">
        <f>+O43*$F43</f>
        <v>0</v>
      </c>
      <c r="Q43" s="45"/>
      <c r="R43" s="61">
        <f>$F$43*Q43</f>
        <v>0</v>
      </c>
      <c r="S43" s="35"/>
      <c r="T43" s="46">
        <f t="shared" ref="T43:T50" si="18">+S43*$F43</f>
        <v>0</v>
      </c>
      <c r="U43" s="45"/>
      <c r="V43" s="61">
        <f>$F$43*U43</f>
        <v>0</v>
      </c>
      <c r="W43" s="76">
        <f t="shared" ref="W43:W74" si="19">J43+N43+R43+V43</f>
        <v>6224947.2000000002</v>
      </c>
      <c r="X43" s="45">
        <v>0.8</v>
      </c>
      <c r="Y43" s="61">
        <f>$F$43*X43</f>
        <v>6224947.2000000002</v>
      </c>
      <c r="Z43" s="35">
        <v>0</v>
      </c>
      <c r="AA43" s="61">
        <f>$F$43*Z43</f>
        <v>0</v>
      </c>
      <c r="AB43" s="35">
        <f t="shared" si="1"/>
        <v>0.8</v>
      </c>
      <c r="AC43" s="61">
        <f t="shared" si="2"/>
        <v>6224947.2000000002</v>
      </c>
      <c r="AD43" s="50" t="e">
        <f>#REF!-(X43+Z43)</f>
        <v>#REF!</v>
      </c>
      <c r="AE43" s="61" t="e">
        <f>$F$43*AD43</f>
        <v>#REF!</v>
      </c>
      <c r="AF43" s="81"/>
    </row>
    <row r="44" spans="1:32" s="4" customFormat="1">
      <c r="A44" s="54" t="s">
        <v>93</v>
      </c>
      <c r="B44" s="24" t="s">
        <v>24</v>
      </c>
      <c r="C44" s="26" t="s">
        <v>95</v>
      </c>
      <c r="D44" s="27"/>
      <c r="E44" s="45"/>
      <c r="F44" s="28"/>
      <c r="G44" s="55">
        <v>7.0000000000000007E-2</v>
      </c>
      <c r="H44" s="46">
        <f>+G44*F43</f>
        <v>544682.88</v>
      </c>
      <c r="I44" s="45">
        <v>7.0000000000000007E-2</v>
      </c>
      <c r="J44" s="61">
        <f>$F$43*I44</f>
        <v>544682.88</v>
      </c>
      <c r="K44" s="55">
        <v>7.0000000000000007E-2</v>
      </c>
      <c r="L44" s="46">
        <f>+K44*F43</f>
        <v>544682.88</v>
      </c>
      <c r="M44" s="45">
        <v>7.0000000000000007E-2</v>
      </c>
      <c r="N44" s="61">
        <f>$F$43*M44</f>
        <v>544682.88</v>
      </c>
      <c r="O44" s="35">
        <v>0.06</v>
      </c>
      <c r="P44" s="46">
        <f>+O44*F43</f>
        <v>466871.03999999998</v>
      </c>
      <c r="Q44" s="45">
        <v>0.06</v>
      </c>
      <c r="R44" s="61">
        <f>$F$43*Q44</f>
        <v>466871.03999999998</v>
      </c>
      <c r="S44" s="35"/>
      <c r="T44" s="46">
        <f t="shared" si="18"/>
        <v>0</v>
      </c>
      <c r="U44" s="45"/>
      <c r="V44" s="61">
        <f>$F$43*U44</f>
        <v>0</v>
      </c>
      <c r="W44" s="76">
        <f t="shared" si="19"/>
        <v>1556236.8</v>
      </c>
      <c r="X44" s="45">
        <v>0</v>
      </c>
      <c r="Y44" s="61">
        <f>$F$43*X44</f>
        <v>0</v>
      </c>
      <c r="Z44" s="35">
        <v>0.2</v>
      </c>
      <c r="AA44" s="61">
        <f>$F$43*Z44</f>
        <v>1556236.8</v>
      </c>
      <c r="AB44" s="35">
        <f t="shared" si="1"/>
        <v>0.2</v>
      </c>
      <c r="AC44" s="61">
        <f t="shared" si="2"/>
        <v>1556236.8</v>
      </c>
      <c r="AD44" s="50" t="e">
        <f>#REF!-(X44+Z44)</f>
        <v>#REF!</v>
      </c>
      <c r="AE44" s="61" t="e">
        <f>$F$43*AD44</f>
        <v>#REF!</v>
      </c>
      <c r="AF44" s="81"/>
    </row>
    <row r="45" spans="1:32" s="4" customFormat="1">
      <c r="A45" s="54" t="s">
        <v>93</v>
      </c>
      <c r="B45" s="24" t="s">
        <v>33</v>
      </c>
      <c r="C45" s="26" t="s">
        <v>96</v>
      </c>
      <c r="D45" s="27"/>
      <c r="E45" s="45">
        <v>0.02</v>
      </c>
      <c r="F45" s="28">
        <f>+E45*$D$42</f>
        <v>5187456</v>
      </c>
      <c r="G45" s="35">
        <v>0.8</v>
      </c>
      <c r="H45" s="46">
        <f>+G45*$F45</f>
        <v>4149964.7999999998</v>
      </c>
      <c r="I45" s="45">
        <v>0.8</v>
      </c>
      <c r="J45" s="61">
        <f>$F$45*I45</f>
        <v>4149964.7999999998</v>
      </c>
      <c r="K45" s="35"/>
      <c r="L45" s="46">
        <f>+K45*$F45</f>
        <v>0</v>
      </c>
      <c r="M45" s="45"/>
      <c r="N45" s="61">
        <f>$F$45*M45</f>
        <v>0</v>
      </c>
      <c r="O45" s="35"/>
      <c r="P45" s="46">
        <f>+O45*$F45</f>
        <v>0</v>
      </c>
      <c r="Q45" s="45"/>
      <c r="R45" s="61">
        <f>$F$45*Q45</f>
        <v>0</v>
      </c>
      <c r="S45" s="35"/>
      <c r="T45" s="46">
        <f t="shared" si="18"/>
        <v>0</v>
      </c>
      <c r="U45" s="45"/>
      <c r="V45" s="61">
        <f>$F$45*U45</f>
        <v>0</v>
      </c>
      <c r="W45" s="76">
        <f t="shared" si="19"/>
        <v>4149964.7999999998</v>
      </c>
      <c r="X45" s="45">
        <v>0.8</v>
      </c>
      <c r="Y45" s="61">
        <f>$F$45*X45</f>
        <v>4149964.7999999998</v>
      </c>
      <c r="Z45" s="35">
        <v>0</v>
      </c>
      <c r="AA45" s="61">
        <f>$F$45*Z45</f>
        <v>0</v>
      </c>
      <c r="AB45" s="35">
        <f t="shared" si="1"/>
        <v>0.8</v>
      </c>
      <c r="AC45" s="61">
        <f t="shared" si="2"/>
        <v>4149964.7999999998</v>
      </c>
      <c r="AD45" s="50" t="e">
        <f>#REF!-(X45+Z45)</f>
        <v>#REF!</v>
      </c>
      <c r="AE45" s="61" t="e">
        <f>$F$45*AD45</f>
        <v>#REF!</v>
      </c>
      <c r="AF45" s="81"/>
    </row>
    <row r="46" spans="1:32" s="4" customFormat="1">
      <c r="A46" s="54" t="s">
        <v>93</v>
      </c>
      <c r="B46" s="24" t="s">
        <v>35</v>
      </c>
      <c r="C46" s="26" t="s">
        <v>97</v>
      </c>
      <c r="D46" s="27"/>
      <c r="E46" s="45"/>
      <c r="F46" s="28"/>
      <c r="G46" s="35">
        <v>0.2</v>
      </c>
      <c r="H46" s="46">
        <f>+G46*F45</f>
        <v>1037491.2</v>
      </c>
      <c r="I46" s="45">
        <v>0.2</v>
      </c>
      <c r="J46" s="61">
        <f>$F$45*I46</f>
        <v>1037491.2</v>
      </c>
      <c r="K46" s="35"/>
      <c r="L46" s="46">
        <f>+K46*$F46</f>
        <v>0</v>
      </c>
      <c r="M46" s="45"/>
      <c r="N46" s="61">
        <f>$F$45*M46</f>
        <v>0</v>
      </c>
      <c r="O46" s="35"/>
      <c r="P46" s="46">
        <f>+O46*$F46</f>
        <v>0</v>
      </c>
      <c r="Q46" s="45"/>
      <c r="R46" s="61">
        <f>$F$45*Q46</f>
        <v>0</v>
      </c>
      <c r="S46" s="35"/>
      <c r="T46" s="46">
        <f t="shared" si="18"/>
        <v>0</v>
      </c>
      <c r="U46" s="45"/>
      <c r="V46" s="61">
        <f>$F$45*U46</f>
        <v>0</v>
      </c>
      <c r="W46" s="76">
        <f t="shared" si="19"/>
        <v>1037491.2</v>
      </c>
      <c r="X46" s="45">
        <v>0</v>
      </c>
      <c r="Y46" s="61">
        <f>$F$45*X46</f>
        <v>0</v>
      </c>
      <c r="Z46" s="35">
        <v>0.2</v>
      </c>
      <c r="AA46" s="61">
        <f>$F$45*Z46</f>
        <v>1037491.2</v>
      </c>
      <c r="AB46" s="35">
        <f t="shared" si="1"/>
        <v>0.2</v>
      </c>
      <c r="AC46" s="61">
        <f t="shared" si="2"/>
        <v>1037491.2</v>
      </c>
      <c r="AD46" s="50" t="e">
        <f>#REF!-(X46+Z46)</f>
        <v>#REF!</v>
      </c>
      <c r="AE46" s="61" t="e">
        <f>$F$45*AD46</f>
        <v>#REF!</v>
      </c>
      <c r="AF46" s="81"/>
    </row>
    <row r="47" spans="1:32" s="4" customFormat="1">
      <c r="A47" s="54" t="s">
        <v>93</v>
      </c>
      <c r="B47" s="24" t="s">
        <v>37</v>
      </c>
      <c r="C47" s="26" t="s">
        <v>98</v>
      </c>
      <c r="D47" s="27"/>
      <c r="E47" s="45">
        <v>0.03</v>
      </c>
      <c r="F47" s="28">
        <f>+E47*$D$42</f>
        <v>7781184</v>
      </c>
      <c r="G47" s="35">
        <v>0.8</v>
      </c>
      <c r="H47" s="46">
        <f>+G47*$F47</f>
        <v>6224947.2000000002</v>
      </c>
      <c r="I47" s="45">
        <v>0.8</v>
      </c>
      <c r="J47" s="61">
        <f>$F$47*I47</f>
        <v>6224947.2000000002</v>
      </c>
      <c r="K47" s="35"/>
      <c r="L47" s="46">
        <f>+K47*$F47</f>
        <v>0</v>
      </c>
      <c r="M47" s="45"/>
      <c r="N47" s="61">
        <f>$F$47*M47</f>
        <v>0</v>
      </c>
      <c r="O47" s="35"/>
      <c r="P47" s="46">
        <f>+O47*$F47</f>
        <v>0</v>
      </c>
      <c r="Q47" s="45"/>
      <c r="R47" s="61">
        <f>$F$47*Q47</f>
        <v>0</v>
      </c>
      <c r="S47" s="35"/>
      <c r="T47" s="46">
        <f t="shared" si="18"/>
        <v>0</v>
      </c>
      <c r="U47" s="45"/>
      <c r="V47" s="61">
        <f>$F$47*U47</f>
        <v>0</v>
      </c>
      <c r="W47" s="76">
        <f t="shared" si="19"/>
        <v>6224947.2000000002</v>
      </c>
      <c r="X47" s="45">
        <v>0.5333</v>
      </c>
      <c r="Y47" s="61">
        <f>$F$47*X47</f>
        <v>4149705.4271999998</v>
      </c>
      <c r="Z47" s="35">
        <v>0.26669999999999999</v>
      </c>
      <c r="AA47" s="61">
        <f>$F$47*Z47</f>
        <v>2075241.7727999999</v>
      </c>
      <c r="AB47" s="35">
        <f t="shared" si="1"/>
        <v>0.8</v>
      </c>
      <c r="AC47" s="61">
        <f t="shared" si="2"/>
        <v>6224947.2000000002</v>
      </c>
      <c r="AD47" s="50" t="e">
        <f>#REF!-(X47+Z47)</f>
        <v>#REF!</v>
      </c>
      <c r="AE47" s="61" t="e">
        <f>$F$47*AD47</f>
        <v>#REF!</v>
      </c>
      <c r="AF47" s="81"/>
    </row>
    <row r="48" spans="1:32" s="4" customFormat="1">
      <c r="A48" s="54" t="s">
        <v>93</v>
      </c>
      <c r="B48" s="24" t="s">
        <v>39</v>
      </c>
      <c r="C48" s="26" t="s">
        <v>99</v>
      </c>
      <c r="D48" s="27"/>
      <c r="E48" s="45"/>
      <c r="F48" s="28"/>
      <c r="G48" s="56">
        <v>7.0000000000000007E-2</v>
      </c>
      <c r="H48" s="46">
        <f>+G48*F47</f>
        <v>544682.88</v>
      </c>
      <c r="I48" s="45">
        <v>7.0000000000000007E-2</v>
      </c>
      <c r="J48" s="61">
        <f>$F$47*I48</f>
        <v>544682.88</v>
      </c>
      <c r="K48" s="55">
        <v>0.06</v>
      </c>
      <c r="L48" s="46">
        <f>+K48*F47</f>
        <v>466871.03999999998</v>
      </c>
      <c r="M48" s="45">
        <v>0.06</v>
      </c>
      <c r="N48" s="61">
        <f>$F$47*M48</f>
        <v>466871.03999999998</v>
      </c>
      <c r="O48" s="35">
        <v>7.0000000000000007E-2</v>
      </c>
      <c r="P48" s="46">
        <f>+O48*F47</f>
        <v>544682.88</v>
      </c>
      <c r="Q48" s="181">
        <v>7.0000000000000007E-2</v>
      </c>
      <c r="R48" s="61">
        <f>$F$47*Q48</f>
        <v>544682.88</v>
      </c>
      <c r="S48" s="35"/>
      <c r="T48" s="46">
        <f t="shared" si="18"/>
        <v>0</v>
      </c>
      <c r="U48" s="45"/>
      <c r="V48" s="61">
        <f>$F$47*U48</f>
        <v>0</v>
      </c>
      <c r="W48" s="76">
        <f t="shared" si="19"/>
        <v>1556236.8</v>
      </c>
      <c r="X48" s="45">
        <v>0</v>
      </c>
      <c r="Y48" s="61">
        <f>$F$47*X48</f>
        <v>0</v>
      </c>
      <c r="Z48" s="35">
        <v>0.2</v>
      </c>
      <c r="AA48" s="61">
        <f>$F$47*Z48</f>
        <v>1556236.8</v>
      </c>
      <c r="AB48" s="35">
        <f t="shared" si="1"/>
        <v>0.2</v>
      </c>
      <c r="AC48" s="61">
        <f t="shared" si="2"/>
        <v>1556236.8</v>
      </c>
      <c r="AD48" s="50" t="e">
        <f>#REF!-(X48+Z48)</f>
        <v>#REF!</v>
      </c>
      <c r="AE48" s="61" t="e">
        <f>$F$47*AD48</f>
        <v>#REF!</v>
      </c>
      <c r="AF48" s="81"/>
    </row>
    <row r="49" spans="1:36" s="4" customFormat="1" ht="15.75" customHeight="1">
      <c r="A49" s="54" t="s">
        <v>93</v>
      </c>
      <c r="B49" s="24" t="s">
        <v>41</v>
      </c>
      <c r="C49" s="26" t="s">
        <v>100</v>
      </c>
      <c r="D49" s="27"/>
      <c r="E49" s="45">
        <v>0.03</v>
      </c>
      <c r="F49" s="28">
        <f>+E49*$D$42</f>
        <v>7781184</v>
      </c>
      <c r="G49" s="56"/>
      <c r="H49" s="46">
        <f>+G49*$F49</f>
        <v>0</v>
      </c>
      <c r="I49" s="45"/>
      <c r="J49" s="61">
        <f>$F$49*I49</f>
        <v>0</v>
      </c>
      <c r="K49" s="35">
        <v>0.8</v>
      </c>
      <c r="L49" s="46">
        <f>+K49*$F49</f>
        <v>6224947.2000000002</v>
      </c>
      <c r="M49" s="45">
        <v>0.8</v>
      </c>
      <c r="N49" s="61">
        <f>$F$49*M49</f>
        <v>6224947.2000000002</v>
      </c>
      <c r="O49" s="35"/>
      <c r="P49" s="46">
        <f>+O49*$F49</f>
        <v>0</v>
      </c>
      <c r="Q49" s="45"/>
      <c r="R49" s="61">
        <f>$F$49*Q49</f>
        <v>0</v>
      </c>
      <c r="S49" s="35"/>
      <c r="T49" s="46">
        <f t="shared" si="18"/>
        <v>0</v>
      </c>
      <c r="U49" s="45"/>
      <c r="V49" s="61">
        <f>$F$49*U49</f>
        <v>0</v>
      </c>
      <c r="W49" s="76">
        <f t="shared" si="19"/>
        <v>6224947.2000000002</v>
      </c>
      <c r="X49" s="45">
        <v>0</v>
      </c>
      <c r="Y49" s="61">
        <f>$F$49*X49</f>
        <v>0</v>
      </c>
      <c r="Z49" s="35">
        <v>0.53400000000000003</v>
      </c>
      <c r="AA49" s="61">
        <f>$F$49*Z49</f>
        <v>4155152.2560000001</v>
      </c>
      <c r="AB49" s="35">
        <f t="shared" si="1"/>
        <v>0.53400000000000003</v>
      </c>
      <c r="AC49" s="61">
        <f t="shared" si="2"/>
        <v>4155152.2560000001</v>
      </c>
      <c r="AD49" s="50" t="e">
        <f>#REF!-(X49+Z49)</f>
        <v>#REF!</v>
      </c>
      <c r="AE49" s="61" t="e">
        <f>$F$49*AD49</f>
        <v>#REF!</v>
      </c>
      <c r="AF49" s="81"/>
    </row>
    <row r="50" spans="1:36" s="4" customFormat="1">
      <c r="A50" s="54" t="s">
        <v>93</v>
      </c>
      <c r="B50" s="24" t="s">
        <v>43</v>
      </c>
      <c r="C50" s="26" t="s">
        <v>101</v>
      </c>
      <c r="D50" s="27"/>
      <c r="E50" s="45"/>
      <c r="F50" s="28"/>
      <c r="G50" s="35"/>
      <c r="H50" s="46">
        <f>+G50*F49</f>
        <v>0</v>
      </c>
      <c r="I50" s="45"/>
      <c r="J50" s="61">
        <f>$F$49*I50</f>
        <v>0</v>
      </c>
      <c r="K50" s="35">
        <v>0.09</v>
      </c>
      <c r="L50" s="46">
        <f>+K50*F49</f>
        <v>700306.56</v>
      </c>
      <c r="M50" s="45">
        <v>0.09</v>
      </c>
      <c r="N50" s="61">
        <f>$F$49*M50</f>
        <v>700306.56</v>
      </c>
      <c r="O50" s="35">
        <v>0.11</v>
      </c>
      <c r="P50" s="46">
        <f>+O50*F49</f>
        <v>855930.24</v>
      </c>
      <c r="Q50" s="180">
        <v>0.09</v>
      </c>
      <c r="R50" s="61">
        <f>$F$49*Q50</f>
        <v>700306.55999999994</v>
      </c>
      <c r="S50" s="35"/>
      <c r="T50" s="46">
        <f t="shared" si="18"/>
        <v>0</v>
      </c>
      <c r="U50" s="45"/>
      <c r="V50" s="61">
        <f>$F$49*U50</f>
        <v>0</v>
      </c>
      <c r="W50" s="76">
        <f t="shared" si="19"/>
        <v>1400613.12</v>
      </c>
      <c r="X50" s="45">
        <v>0</v>
      </c>
      <c r="Y50" s="61">
        <f>$F$49*X50</f>
        <v>0</v>
      </c>
      <c r="Z50" s="35">
        <v>0.06</v>
      </c>
      <c r="AA50" s="61">
        <f>$F$49*Z50</f>
        <v>466871.03999999998</v>
      </c>
      <c r="AB50" s="35">
        <f t="shared" si="1"/>
        <v>0.06</v>
      </c>
      <c r="AC50" s="61">
        <f t="shared" si="2"/>
        <v>466871.03999999998</v>
      </c>
      <c r="AD50" s="45" t="e">
        <f>#REF!-(X50+Z50)</f>
        <v>#REF!</v>
      </c>
      <c r="AE50" s="61" t="e">
        <f>$F$49*AD50</f>
        <v>#REF!</v>
      </c>
      <c r="AF50" s="81"/>
    </row>
    <row r="51" spans="1:36" s="4" customFormat="1">
      <c r="A51" s="54" t="s">
        <v>93</v>
      </c>
      <c r="B51" s="24" t="s">
        <v>45</v>
      </c>
      <c r="C51" s="26" t="s">
        <v>102</v>
      </c>
      <c r="D51" s="27"/>
      <c r="E51" s="45">
        <v>0.1</v>
      </c>
      <c r="F51" s="28">
        <f>+E51*$D$42</f>
        <v>25937280</v>
      </c>
      <c r="G51" s="35">
        <v>0.25</v>
      </c>
      <c r="H51" s="46">
        <f>+G51*$F51</f>
        <v>6484320</v>
      </c>
      <c r="I51" s="45">
        <v>0.25</v>
      </c>
      <c r="J51" s="61">
        <f>$F$51*I51</f>
        <v>6484320</v>
      </c>
      <c r="K51" s="35">
        <v>0.25</v>
      </c>
      <c r="L51" s="46">
        <f>+K51*F51</f>
        <v>6484320</v>
      </c>
      <c r="M51" s="45">
        <v>0.25</v>
      </c>
      <c r="N51" s="61">
        <f>$F$51*M51</f>
        <v>6484320</v>
      </c>
      <c r="O51" s="35">
        <v>0.3</v>
      </c>
      <c r="P51" s="46">
        <f>+O51*F51</f>
        <v>7781184</v>
      </c>
      <c r="Q51" s="45">
        <v>0.3</v>
      </c>
      <c r="R51" s="61">
        <f>$F$51*Q51</f>
        <v>7781184</v>
      </c>
      <c r="S51" s="35"/>
      <c r="T51" s="46"/>
      <c r="U51" s="45"/>
      <c r="V51" s="61">
        <f>$F$51*U51</f>
        <v>0</v>
      </c>
      <c r="W51" s="76">
        <f t="shared" si="19"/>
        <v>20749824</v>
      </c>
      <c r="X51" s="45">
        <v>0.25</v>
      </c>
      <c r="Y51" s="61">
        <f>$F$51*X51</f>
        <v>6484320</v>
      </c>
      <c r="Z51" s="35">
        <v>0.02</v>
      </c>
      <c r="AA51" s="61">
        <f>$F$51*Z51</f>
        <v>518745.59999999998</v>
      </c>
      <c r="AB51" s="35">
        <f t="shared" si="1"/>
        <v>0.27</v>
      </c>
      <c r="AC51" s="61">
        <f t="shared" si="2"/>
        <v>7003065.5999999996</v>
      </c>
      <c r="AD51" s="45" t="e">
        <f>#REF!-(X51+Z51)</f>
        <v>#REF!</v>
      </c>
      <c r="AE51" s="61" t="e">
        <f>$F$51*AD51</f>
        <v>#REF!</v>
      </c>
      <c r="AF51" s="81"/>
    </row>
    <row r="52" spans="1:36" s="4" customFormat="1">
      <c r="A52" s="54" t="s">
        <v>93</v>
      </c>
      <c r="B52" s="24" t="s">
        <v>47</v>
      </c>
      <c r="C52" s="26" t="s">
        <v>103</v>
      </c>
      <c r="D52" s="27"/>
      <c r="E52" s="45"/>
      <c r="F52" s="28"/>
      <c r="G52" s="55">
        <v>6.5000000000000002E-2</v>
      </c>
      <c r="H52" s="46">
        <f>+G52*F51+960.64</f>
        <v>1686883.84</v>
      </c>
      <c r="I52" s="73">
        <v>6.5000000000000002E-2</v>
      </c>
      <c r="J52" s="61">
        <f>$F$51*I52</f>
        <v>1685923.2</v>
      </c>
      <c r="K52" s="56">
        <v>6.2199999999999998E-2</v>
      </c>
      <c r="L52" s="46">
        <f>+K52*F51-1344.9</f>
        <v>1611953.916</v>
      </c>
      <c r="M52" s="72">
        <v>6.2199999999999998E-2</v>
      </c>
      <c r="N52" s="61">
        <f>$F$51*M52-1344.9</f>
        <v>1611953.916</v>
      </c>
      <c r="O52" s="55">
        <f>20%-G52-K52</f>
        <v>7.2800000000000004E-2</v>
      </c>
      <c r="P52" s="46">
        <f>+O52*F51</f>
        <v>1888233.9839999999</v>
      </c>
      <c r="Q52" s="179">
        <v>0.05</v>
      </c>
      <c r="R52" s="61">
        <f>$F$51*Q52</f>
        <v>1296864</v>
      </c>
      <c r="S52" s="35"/>
      <c r="T52" s="46">
        <f>+S52*F51</f>
        <v>0</v>
      </c>
      <c r="U52" s="45"/>
      <c r="V52" s="61">
        <f>$F$51*U52</f>
        <v>0</v>
      </c>
      <c r="W52" s="76">
        <f t="shared" si="19"/>
        <v>4594741.1160000004</v>
      </c>
      <c r="X52" s="45">
        <v>0</v>
      </c>
      <c r="Y52" s="61">
        <f>$F$51*X52</f>
        <v>0</v>
      </c>
      <c r="Z52" s="35">
        <v>0.06</v>
      </c>
      <c r="AA52" s="61">
        <f>$F$51*Z52</f>
        <v>1556236.8</v>
      </c>
      <c r="AB52" s="35">
        <f t="shared" si="1"/>
        <v>0.06</v>
      </c>
      <c r="AC52" s="61">
        <f t="shared" si="2"/>
        <v>1556236.8</v>
      </c>
      <c r="AD52" s="45" t="e">
        <f>#REF!-(X52+Z52)</f>
        <v>#REF!</v>
      </c>
      <c r="AE52" s="61" t="e">
        <f>$F$51*AD52</f>
        <v>#REF!</v>
      </c>
      <c r="AF52" s="81"/>
      <c r="AG52" s="4">
        <v>20</v>
      </c>
      <c r="AJ52" s="87"/>
    </row>
    <row r="53" spans="1:36" s="4" customFormat="1">
      <c r="A53" s="54" t="s">
        <v>93</v>
      </c>
      <c r="B53" s="24" t="s">
        <v>49</v>
      </c>
      <c r="C53" s="26" t="s">
        <v>104</v>
      </c>
      <c r="D53" s="27"/>
      <c r="E53" s="45">
        <v>0.04</v>
      </c>
      <c r="F53" s="28">
        <f t="shared" ref="F53:F57" si="20">+E53*$D$42</f>
        <v>10374912</v>
      </c>
      <c r="G53" s="35"/>
      <c r="H53" s="46">
        <f>+G53*$F53</f>
        <v>0</v>
      </c>
      <c r="I53" s="45"/>
      <c r="J53" s="61">
        <f>$F$53*I53</f>
        <v>0</v>
      </c>
      <c r="K53" s="35">
        <v>0.4</v>
      </c>
      <c r="L53" s="46">
        <f>+K53*$F53</f>
        <v>4149964.7999999998</v>
      </c>
      <c r="M53" s="73">
        <v>0.4</v>
      </c>
      <c r="N53" s="61">
        <f>$F$53*M53</f>
        <v>4149964.7999999998</v>
      </c>
      <c r="O53" s="35">
        <v>0.4</v>
      </c>
      <c r="P53" s="46">
        <f>+O53*$F53</f>
        <v>4149964.7999999998</v>
      </c>
      <c r="Q53" s="45">
        <v>0.4</v>
      </c>
      <c r="R53" s="61">
        <f>$F$53*Q53</f>
        <v>4149964.7999999998</v>
      </c>
      <c r="S53" s="35"/>
      <c r="T53" s="46">
        <f>+S53*$F53</f>
        <v>0</v>
      </c>
      <c r="U53" s="45"/>
      <c r="V53" s="61">
        <f>$F$53*U53</f>
        <v>0</v>
      </c>
      <c r="W53" s="76">
        <f t="shared" si="19"/>
        <v>8299929.5999999996</v>
      </c>
      <c r="X53" s="45">
        <v>0</v>
      </c>
      <c r="Y53" s="61">
        <f>$F$53*X53</f>
        <v>0</v>
      </c>
      <c r="Z53" s="35">
        <v>0.53400000000000003</v>
      </c>
      <c r="AA53" s="61">
        <f>$F$53*Z53</f>
        <v>5540203.0080000004</v>
      </c>
      <c r="AB53" s="35">
        <f t="shared" si="1"/>
        <v>0.53400000000000003</v>
      </c>
      <c r="AC53" s="61">
        <f t="shared" si="2"/>
        <v>5540203.0080000004</v>
      </c>
      <c r="AD53" s="45" t="e">
        <f>#REF!-(X53+Z53)</f>
        <v>#REF!</v>
      </c>
      <c r="AE53" s="61" t="e">
        <f>$F$53*AD53</f>
        <v>#REF!</v>
      </c>
      <c r="AF53" s="81"/>
      <c r="AJ53" s="88"/>
    </row>
    <row r="54" spans="1:36" s="4" customFormat="1">
      <c r="A54" s="54" t="s">
        <v>93</v>
      </c>
      <c r="B54" s="24" t="s">
        <v>51</v>
      </c>
      <c r="C54" s="26" t="s">
        <v>105</v>
      </c>
      <c r="D54" s="27"/>
      <c r="E54" s="45"/>
      <c r="F54" s="28">
        <f t="shared" si="20"/>
        <v>0</v>
      </c>
      <c r="G54" s="35"/>
      <c r="H54" s="46">
        <f>+G54*$F54</f>
        <v>0</v>
      </c>
      <c r="I54" s="45"/>
      <c r="J54" s="61">
        <f>$F$53*I54</f>
        <v>0</v>
      </c>
      <c r="K54" s="35"/>
      <c r="L54" s="46">
        <f>+K54*F53</f>
        <v>0</v>
      </c>
      <c r="M54" s="45"/>
      <c r="N54" s="61">
        <f>$F$53*M54</f>
        <v>0</v>
      </c>
      <c r="O54" s="35">
        <v>0.2</v>
      </c>
      <c r="P54" s="46">
        <f>+O54*F53</f>
        <v>2074982.3999999999</v>
      </c>
      <c r="Q54" s="45">
        <v>0.18</v>
      </c>
      <c r="R54" s="61">
        <f>$F$53*Q54</f>
        <v>1867484.1599999999</v>
      </c>
      <c r="S54" s="35"/>
      <c r="T54" s="46">
        <f>+S54*$F54</f>
        <v>0</v>
      </c>
      <c r="U54" s="45"/>
      <c r="V54" s="61">
        <f>$F$53*U54</f>
        <v>0</v>
      </c>
      <c r="W54" s="76">
        <f t="shared" si="19"/>
        <v>1867484.1599999999</v>
      </c>
      <c r="X54" s="45">
        <v>0</v>
      </c>
      <c r="Y54" s="61">
        <f>$F$53*X54</f>
        <v>0</v>
      </c>
      <c r="Z54" s="35">
        <v>0.06</v>
      </c>
      <c r="AA54" s="61">
        <f>$F$53*Z54</f>
        <v>622494.71999999997</v>
      </c>
      <c r="AB54" s="35">
        <f t="shared" si="1"/>
        <v>0.06</v>
      </c>
      <c r="AC54" s="61">
        <f t="shared" si="2"/>
        <v>622494.71999999997</v>
      </c>
      <c r="AD54" s="45" t="e">
        <f>#REF!-(X54+Z54)</f>
        <v>#REF!</v>
      </c>
      <c r="AE54" s="61" t="e">
        <f>$F$53*AD54</f>
        <v>#REF!</v>
      </c>
      <c r="AF54" s="81"/>
      <c r="AJ54" s="88"/>
    </row>
    <row r="55" spans="1:36" s="4" customFormat="1">
      <c r="A55" s="54" t="s">
        <v>93</v>
      </c>
      <c r="B55" s="24" t="s">
        <v>53</v>
      </c>
      <c r="C55" s="26" t="s">
        <v>106</v>
      </c>
      <c r="D55" s="27"/>
      <c r="E55" s="45">
        <v>0.04</v>
      </c>
      <c r="F55" s="28">
        <f t="shared" si="20"/>
        <v>10374912</v>
      </c>
      <c r="G55" s="35"/>
      <c r="H55" s="46">
        <v>0</v>
      </c>
      <c r="I55" s="45"/>
      <c r="J55" s="61">
        <f>$F$55*I55</f>
        <v>0</v>
      </c>
      <c r="K55" s="35">
        <v>0.4</v>
      </c>
      <c r="L55" s="46">
        <f t="shared" ref="L55" si="21">+K55*$F55</f>
        <v>4149964.7999999998</v>
      </c>
      <c r="M55" s="45">
        <v>0.4</v>
      </c>
      <c r="N55" s="61">
        <f>$F$55*M55</f>
        <v>4149964.7999999998</v>
      </c>
      <c r="O55" s="35">
        <v>0.4</v>
      </c>
      <c r="P55" s="46">
        <f>+O55*$F55</f>
        <v>4149964.7999999998</v>
      </c>
      <c r="Q55" s="45">
        <v>0.4</v>
      </c>
      <c r="R55" s="61">
        <f>$F$55*Q55</f>
        <v>4149964.7999999998</v>
      </c>
      <c r="S55" s="35"/>
      <c r="T55" s="46">
        <f>+S55*$F55</f>
        <v>0</v>
      </c>
      <c r="U55" s="45"/>
      <c r="V55" s="61">
        <f>$F$55*U55</f>
        <v>0</v>
      </c>
      <c r="W55" s="76">
        <f t="shared" si="19"/>
        <v>8299929.5999999996</v>
      </c>
      <c r="X55" s="45">
        <v>0</v>
      </c>
      <c r="Y55" s="61">
        <f>$F$55*X55</f>
        <v>0</v>
      </c>
      <c r="Z55" s="35">
        <v>0.8</v>
      </c>
      <c r="AA55" s="61">
        <f>$F$55*Z55</f>
        <v>8299929.5999999996</v>
      </c>
      <c r="AB55" s="35">
        <f t="shared" si="1"/>
        <v>0.8</v>
      </c>
      <c r="AC55" s="61">
        <f t="shared" si="2"/>
        <v>8299929.5999999996</v>
      </c>
      <c r="AD55" s="50" t="e">
        <f>#REF!-(X55+Z55)</f>
        <v>#REF!</v>
      </c>
      <c r="AE55" s="61" t="e">
        <f>$F$55*AD55</f>
        <v>#REF!</v>
      </c>
      <c r="AF55" s="81"/>
      <c r="AJ55" s="88"/>
    </row>
    <row r="56" spans="1:36" s="4" customFormat="1">
      <c r="A56" s="54" t="s">
        <v>93</v>
      </c>
      <c r="B56" s="24" t="s">
        <v>55</v>
      </c>
      <c r="C56" s="26" t="s">
        <v>107</v>
      </c>
      <c r="D56" s="27"/>
      <c r="E56" s="45"/>
      <c r="F56" s="28">
        <f t="shared" si="20"/>
        <v>0</v>
      </c>
      <c r="G56" s="35"/>
      <c r="H56" s="46">
        <f>+G56*$F56</f>
        <v>0</v>
      </c>
      <c r="I56" s="45"/>
      <c r="J56" s="61">
        <f>$F$55*I56</f>
        <v>0</v>
      </c>
      <c r="K56" s="35"/>
      <c r="L56" s="46"/>
      <c r="M56" s="45"/>
      <c r="N56" s="61">
        <f>$F$55*M56</f>
        <v>0</v>
      </c>
      <c r="O56" s="35"/>
      <c r="P56" s="46"/>
      <c r="Q56" s="45"/>
      <c r="R56" s="61">
        <f>$F$55*Q56</f>
        <v>0</v>
      </c>
      <c r="S56" s="35">
        <v>0.2</v>
      </c>
      <c r="T56" s="46">
        <f>+S56*F55</f>
        <v>2074982.3999999999</v>
      </c>
      <c r="U56" s="45">
        <v>0.2</v>
      </c>
      <c r="V56" s="61">
        <f>$F$55*U56</f>
        <v>2074982.3999999999</v>
      </c>
      <c r="W56" s="76">
        <f t="shared" si="19"/>
        <v>2074982.3999999999</v>
      </c>
      <c r="X56" s="45">
        <v>0</v>
      </c>
      <c r="Y56" s="61">
        <f>$F$55*X56</f>
        <v>0</v>
      </c>
      <c r="Z56" s="35">
        <v>0.2</v>
      </c>
      <c r="AA56" s="61">
        <f>$F$55*Z56</f>
        <v>2074982.3999999999</v>
      </c>
      <c r="AB56" s="35">
        <f t="shared" si="1"/>
        <v>0.2</v>
      </c>
      <c r="AC56" s="61">
        <f t="shared" si="2"/>
        <v>2074982.3999999999</v>
      </c>
      <c r="AD56" s="50" t="e">
        <f>#REF!-(X56+Z56)</f>
        <v>#REF!</v>
      </c>
      <c r="AE56" s="61" t="e">
        <f>$F$55*AD56</f>
        <v>#REF!</v>
      </c>
      <c r="AF56" s="81"/>
    </row>
    <row r="57" spans="1:36" s="4" customFormat="1">
      <c r="A57" s="54" t="s">
        <v>93</v>
      </c>
      <c r="B57" s="24" t="s">
        <v>57</v>
      </c>
      <c r="C57" s="26" t="s">
        <v>108</v>
      </c>
      <c r="D57" s="27"/>
      <c r="E57" s="45">
        <v>0.04</v>
      </c>
      <c r="F57" s="28">
        <f t="shared" si="20"/>
        <v>10374912</v>
      </c>
      <c r="G57" s="35"/>
      <c r="H57" s="46">
        <f>+G57*F55</f>
        <v>0</v>
      </c>
      <c r="I57" s="45"/>
      <c r="J57" s="61">
        <f>$F$57*I57</f>
        <v>0</v>
      </c>
      <c r="K57" s="35"/>
      <c r="L57" s="46">
        <f>+K57*$F57</f>
        <v>0</v>
      </c>
      <c r="M57" s="45"/>
      <c r="N57" s="61">
        <f>$F$57*M57</f>
        <v>0</v>
      </c>
      <c r="O57" s="35">
        <v>0.8</v>
      </c>
      <c r="P57" s="46">
        <f>+O57*F57</f>
        <v>8299929.5999999996</v>
      </c>
      <c r="Q57" s="45">
        <v>0.8</v>
      </c>
      <c r="R57" s="61">
        <f>$F$57*Q57</f>
        <v>8299929.5999999996</v>
      </c>
      <c r="S57" s="35"/>
      <c r="T57" s="46"/>
      <c r="U57" s="45"/>
      <c r="V57" s="61">
        <f>$F$57*U57</f>
        <v>0</v>
      </c>
      <c r="W57" s="76">
        <f t="shared" si="19"/>
        <v>8299929.5999999996</v>
      </c>
      <c r="X57" s="45">
        <v>0</v>
      </c>
      <c r="Y57" s="61">
        <f>$F$57*X57</f>
        <v>0</v>
      </c>
      <c r="Z57" s="35">
        <v>0.4</v>
      </c>
      <c r="AA57" s="61">
        <f>$F$57*Z57</f>
        <v>4149964.7999999998</v>
      </c>
      <c r="AB57" s="35">
        <f t="shared" si="1"/>
        <v>0.4</v>
      </c>
      <c r="AC57" s="61">
        <f t="shared" si="2"/>
        <v>4149964.7999999998</v>
      </c>
      <c r="AD57" s="50" t="e">
        <f>#REF!-(X57+Z57)</f>
        <v>#REF!</v>
      </c>
      <c r="AE57" s="61" t="e">
        <f>$F$57*AD57</f>
        <v>#REF!</v>
      </c>
      <c r="AF57" s="81"/>
    </row>
    <row r="58" spans="1:36" s="4" customFormat="1">
      <c r="A58" s="54" t="s">
        <v>93</v>
      </c>
      <c r="B58" s="24" t="s">
        <v>59</v>
      </c>
      <c r="C58" s="26" t="s">
        <v>109</v>
      </c>
      <c r="D58" s="27"/>
      <c r="E58" s="45"/>
      <c r="F58" s="28"/>
      <c r="G58" s="35"/>
      <c r="H58" s="46">
        <f>+G58*F56</f>
        <v>0</v>
      </c>
      <c r="I58" s="45"/>
      <c r="J58" s="61">
        <f>$F$57*I58</f>
        <v>0</v>
      </c>
      <c r="K58" s="35"/>
      <c r="L58" s="46"/>
      <c r="M58" s="45"/>
      <c r="N58" s="61">
        <f>$F$57*M58</f>
        <v>0</v>
      </c>
      <c r="O58" s="35"/>
      <c r="P58" s="46"/>
      <c r="Q58" s="45"/>
      <c r="R58" s="61">
        <f>$F$57*Q58</f>
        <v>0</v>
      </c>
      <c r="S58" s="35">
        <v>0.2</v>
      </c>
      <c r="T58" s="46">
        <f>+S58*F57</f>
        <v>2074982.3999999999</v>
      </c>
      <c r="U58" s="45">
        <v>0.2</v>
      </c>
      <c r="V58" s="61">
        <f>$F$57*U58</f>
        <v>2074982.3999999999</v>
      </c>
      <c r="W58" s="76">
        <f t="shared" si="19"/>
        <v>2074982.3999999999</v>
      </c>
      <c r="X58" s="45">
        <v>0</v>
      </c>
      <c r="Y58" s="61">
        <f>$F$57*X58</f>
        <v>0</v>
      </c>
      <c r="Z58" s="35">
        <v>0.1</v>
      </c>
      <c r="AA58" s="61">
        <f>$F$57*Z58</f>
        <v>1037491.2</v>
      </c>
      <c r="AB58" s="35">
        <f t="shared" si="1"/>
        <v>0.1</v>
      </c>
      <c r="AC58" s="61">
        <f t="shared" si="2"/>
        <v>1037491.2</v>
      </c>
      <c r="AD58" s="50" t="e">
        <f>#REF!-(X58+Z58)</f>
        <v>#REF!</v>
      </c>
      <c r="AE58" s="61" t="e">
        <f>$F$57*AD58</f>
        <v>#REF!</v>
      </c>
      <c r="AF58" s="81"/>
    </row>
    <row r="59" spans="1:36" s="5" customFormat="1">
      <c r="A59" s="54" t="s">
        <v>93</v>
      </c>
      <c r="B59" s="48" t="s">
        <v>61</v>
      </c>
      <c r="C59" s="49" t="s">
        <v>110</v>
      </c>
      <c r="D59" s="40"/>
      <c r="E59" s="50">
        <v>0.04</v>
      </c>
      <c r="F59" s="36">
        <f>+E59*$D$42</f>
        <v>10374912</v>
      </c>
      <c r="G59" s="35">
        <v>0.6</v>
      </c>
      <c r="H59" s="46">
        <f>+G59*$F59</f>
        <v>6224947.2000000002</v>
      </c>
      <c r="I59" s="45">
        <v>0.6</v>
      </c>
      <c r="J59" s="61">
        <f>$F$59*I59</f>
        <v>6224947.2000000002</v>
      </c>
      <c r="K59" s="35">
        <v>0.2</v>
      </c>
      <c r="L59" s="46">
        <f t="shared" ref="L59:L67" si="22">+K59*$F59</f>
        <v>2074982.3999999999</v>
      </c>
      <c r="M59" s="45">
        <v>0.2</v>
      </c>
      <c r="N59" s="61">
        <f>$F$59*M59</f>
        <v>2074982.3999999999</v>
      </c>
      <c r="O59" s="35"/>
      <c r="P59" s="46">
        <f t="shared" ref="P59:P66" si="23">+O59*$F59</f>
        <v>0</v>
      </c>
      <c r="Q59" s="45"/>
      <c r="R59" s="61">
        <f>$F$59*Q59</f>
        <v>0</v>
      </c>
      <c r="S59" s="35"/>
      <c r="T59" s="46">
        <f>+S59*$F59</f>
        <v>0</v>
      </c>
      <c r="U59" s="45"/>
      <c r="V59" s="61">
        <f>$F$59*U59</f>
        <v>0</v>
      </c>
      <c r="W59" s="76">
        <f t="shared" si="19"/>
        <v>8299929.5999999996</v>
      </c>
      <c r="X59" s="45">
        <v>0</v>
      </c>
      <c r="Y59" s="61">
        <f>$F$59*X59</f>
        <v>0</v>
      </c>
      <c r="Z59" s="35">
        <v>0</v>
      </c>
      <c r="AA59" s="61">
        <f>$F$59*Z59</f>
        <v>0</v>
      </c>
      <c r="AB59" s="35">
        <f t="shared" si="1"/>
        <v>0</v>
      </c>
      <c r="AC59" s="61">
        <f t="shared" si="2"/>
        <v>0</v>
      </c>
      <c r="AD59" s="50" t="e">
        <f>#REF!-(X59+Z59)</f>
        <v>#REF!</v>
      </c>
      <c r="AE59" s="61" t="e">
        <f>$F$59*AD59</f>
        <v>#REF!</v>
      </c>
      <c r="AF59" s="83" t="s">
        <v>111</v>
      </c>
    </row>
    <row r="60" spans="1:36" s="5" customFormat="1">
      <c r="A60" s="54" t="s">
        <v>93</v>
      </c>
      <c r="B60" s="48" t="s">
        <v>63</v>
      </c>
      <c r="C60" s="49" t="s">
        <v>112</v>
      </c>
      <c r="D60" s="40"/>
      <c r="E60" s="50"/>
      <c r="F60" s="36"/>
      <c r="G60" s="35"/>
      <c r="H60" s="46">
        <f>+G60*F59</f>
        <v>0</v>
      </c>
      <c r="I60" s="45"/>
      <c r="J60" s="61">
        <f>$F$59*I60</f>
        <v>0</v>
      </c>
      <c r="K60" s="35">
        <v>0.2</v>
      </c>
      <c r="L60" s="46">
        <f>+K60*F59</f>
        <v>2074982.3999999999</v>
      </c>
      <c r="M60" s="71">
        <v>0.1</v>
      </c>
      <c r="N60" s="61">
        <f>$F$59*M60</f>
        <v>1037491.2</v>
      </c>
      <c r="O60" s="35"/>
      <c r="P60" s="46">
        <f t="shared" si="23"/>
        <v>0</v>
      </c>
      <c r="Q60" s="45"/>
      <c r="R60" s="61">
        <f>$F$59*Q60</f>
        <v>0</v>
      </c>
      <c r="S60" s="35"/>
      <c r="T60" s="46">
        <f>+S60*$F60</f>
        <v>0</v>
      </c>
      <c r="U60" s="45"/>
      <c r="V60" s="61">
        <f>$F$59*U60</f>
        <v>0</v>
      </c>
      <c r="W60" s="76">
        <f t="shared" si="19"/>
        <v>1037491.2</v>
      </c>
      <c r="X60" s="45">
        <v>0</v>
      </c>
      <c r="Y60" s="61">
        <f>$F$59*X60</f>
        <v>0</v>
      </c>
      <c r="Z60" s="35">
        <v>0</v>
      </c>
      <c r="AA60" s="61">
        <f>$F$59*Z60</f>
        <v>0</v>
      </c>
      <c r="AB60" s="35">
        <f t="shared" si="1"/>
        <v>0</v>
      </c>
      <c r="AC60" s="61">
        <f t="shared" si="2"/>
        <v>0</v>
      </c>
      <c r="AD60" s="50" t="e">
        <f>#REF!-(X60+Z60)</f>
        <v>#REF!</v>
      </c>
      <c r="AE60" s="61" t="e">
        <f>$F$59*AD60</f>
        <v>#REF!</v>
      </c>
      <c r="AF60" s="81"/>
    </row>
    <row r="61" spans="1:36" s="4" customFormat="1">
      <c r="A61" s="54" t="s">
        <v>93</v>
      </c>
      <c r="B61" s="24" t="s">
        <v>65</v>
      </c>
      <c r="C61" s="26" t="s">
        <v>113</v>
      </c>
      <c r="D61" s="27"/>
      <c r="E61" s="45">
        <v>0.02</v>
      </c>
      <c r="F61" s="28">
        <f>+E61*$D$42</f>
        <v>5187456</v>
      </c>
      <c r="G61" s="35">
        <v>0.8</v>
      </c>
      <c r="H61" s="46">
        <f>+G61*$F61</f>
        <v>4149964.7999999998</v>
      </c>
      <c r="I61" s="71">
        <v>0.8</v>
      </c>
      <c r="J61" s="61">
        <f>$F$61*I61</f>
        <v>4149964.7999999998</v>
      </c>
      <c r="K61" s="35"/>
      <c r="L61" s="46">
        <f t="shared" si="22"/>
        <v>0</v>
      </c>
      <c r="M61" s="45"/>
      <c r="N61" s="61">
        <f>$F$61*M61</f>
        <v>0</v>
      </c>
      <c r="O61" s="35"/>
      <c r="P61" s="46">
        <f t="shared" si="23"/>
        <v>0</v>
      </c>
      <c r="Q61" s="45"/>
      <c r="R61" s="61">
        <f>$F$61*Q61</f>
        <v>0</v>
      </c>
      <c r="S61" s="35"/>
      <c r="T61" s="46">
        <f>+S61*$F61</f>
        <v>0</v>
      </c>
      <c r="U61" s="45"/>
      <c r="V61" s="61">
        <f>$F$61*U61</f>
        <v>0</v>
      </c>
      <c r="W61" s="76">
        <f t="shared" si="19"/>
        <v>4149964.7999999998</v>
      </c>
      <c r="X61" s="45">
        <v>0</v>
      </c>
      <c r="Y61" s="61">
        <f>$F$61*X61</f>
        <v>0</v>
      </c>
      <c r="Z61" s="35">
        <v>0</v>
      </c>
      <c r="AA61" s="61">
        <f>$F$61*Z61</f>
        <v>0</v>
      </c>
      <c r="AB61" s="35">
        <f t="shared" si="1"/>
        <v>0</v>
      </c>
      <c r="AC61" s="61">
        <f t="shared" si="2"/>
        <v>0</v>
      </c>
      <c r="AD61" s="50" t="e">
        <f>#REF!-(X61+Z61)</f>
        <v>#REF!</v>
      </c>
      <c r="AE61" s="61" t="e">
        <f>$F$61*AD61</f>
        <v>#REF!</v>
      </c>
      <c r="AF61" s="83" t="s">
        <v>111</v>
      </c>
    </row>
    <row r="62" spans="1:36" s="5" customFormat="1">
      <c r="A62" s="54" t="s">
        <v>93</v>
      </c>
      <c r="B62" s="24" t="s">
        <v>67</v>
      </c>
      <c r="C62" s="49" t="s">
        <v>114</v>
      </c>
      <c r="D62" s="40"/>
      <c r="E62" s="50"/>
      <c r="F62" s="36"/>
      <c r="G62" s="35"/>
      <c r="H62" s="46">
        <f>+G62*F61</f>
        <v>0</v>
      </c>
      <c r="I62" s="45"/>
      <c r="J62" s="61">
        <f>$F$61*I62</f>
        <v>0</v>
      </c>
      <c r="K62" s="35">
        <v>0.2</v>
      </c>
      <c r="L62" s="46">
        <f>+K62*F61</f>
        <v>1037491.2</v>
      </c>
      <c r="M62" s="45"/>
      <c r="N62" s="61">
        <f>$F$61*M62</f>
        <v>0</v>
      </c>
      <c r="O62" s="35"/>
      <c r="P62" s="46">
        <f t="shared" si="23"/>
        <v>0</v>
      </c>
      <c r="Q62" s="45"/>
      <c r="R62" s="61">
        <f>$F$61*Q62</f>
        <v>0</v>
      </c>
      <c r="S62" s="35"/>
      <c r="T62" s="46">
        <f>+S62*$F62</f>
        <v>0</v>
      </c>
      <c r="U62" s="45"/>
      <c r="V62" s="61">
        <f>$F$61*U62</f>
        <v>0</v>
      </c>
      <c r="W62" s="76">
        <f t="shared" si="19"/>
        <v>0</v>
      </c>
      <c r="X62" s="45">
        <v>0</v>
      </c>
      <c r="Y62" s="61">
        <f>$F$61*X62</f>
        <v>0</v>
      </c>
      <c r="Z62" s="35">
        <v>0</v>
      </c>
      <c r="AA62" s="61">
        <f>$F$61*Z62</f>
        <v>0</v>
      </c>
      <c r="AB62" s="35">
        <f t="shared" si="1"/>
        <v>0</v>
      </c>
      <c r="AC62" s="61">
        <f t="shared" si="2"/>
        <v>0</v>
      </c>
      <c r="AD62" s="50" t="e">
        <f>#REF!-(X62+Z62)</f>
        <v>#REF!</v>
      </c>
      <c r="AE62" s="61" t="e">
        <f>$F$61*AD62</f>
        <v>#REF!</v>
      </c>
      <c r="AF62" s="81"/>
    </row>
    <row r="63" spans="1:36" s="5" customFormat="1">
      <c r="A63" s="54" t="s">
        <v>93</v>
      </c>
      <c r="B63" s="24" t="s">
        <v>69</v>
      </c>
      <c r="C63" s="49" t="s">
        <v>115</v>
      </c>
      <c r="D63" s="40"/>
      <c r="E63" s="50">
        <v>0.02</v>
      </c>
      <c r="F63" s="36">
        <f>+E63*$D$42</f>
        <v>5187456</v>
      </c>
      <c r="G63" s="35"/>
      <c r="H63" s="46">
        <f>+G63*$F63</f>
        <v>0</v>
      </c>
      <c r="I63" s="45"/>
      <c r="J63" s="61">
        <f>$F$63*I63</f>
        <v>0</v>
      </c>
      <c r="K63" s="35">
        <v>0.8</v>
      </c>
      <c r="L63" s="46">
        <f t="shared" si="22"/>
        <v>4149964.7999999998</v>
      </c>
      <c r="M63" s="45">
        <v>0.8</v>
      </c>
      <c r="N63" s="61">
        <f>$F$63*M63</f>
        <v>4149964.7999999998</v>
      </c>
      <c r="O63" s="35"/>
      <c r="P63" s="46">
        <f t="shared" si="23"/>
        <v>0</v>
      </c>
      <c r="Q63" s="45"/>
      <c r="R63" s="61">
        <f>$F$63*Q63</f>
        <v>0</v>
      </c>
      <c r="S63" s="35"/>
      <c r="T63" s="46">
        <f>+S63*$F63</f>
        <v>0</v>
      </c>
      <c r="U63" s="45"/>
      <c r="V63" s="61">
        <f>$F$63*U63</f>
        <v>0</v>
      </c>
      <c r="W63" s="76">
        <f t="shared" si="19"/>
        <v>4149964.7999999998</v>
      </c>
      <c r="X63" s="45">
        <v>0</v>
      </c>
      <c r="Y63" s="61">
        <f>$F$63*X63</f>
        <v>0</v>
      </c>
      <c r="Z63" s="35">
        <v>0</v>
      </c>
      <c r="AA63" s="61">
        <f>$F$63*Z63</f>
        <v>0</v>
      </c>
      <c r="AB63" s="35">
        <f t="shared" si="1"/>
        <v>0</v>
      </c>
      <c r="AC63" s="61">
        <f t="shared" si="2"/>
        <v>0</v>
      </c>
      <c r="AD63" s="50" t="e">
        <f>#REF!-(X63+Z63)</f>
        <v>#REF!</v>
      </c>
      <c r="AE63" s="61" t="e">
        <f>$F$63*AD63</f>
        <v>#REF!</v>
      </c>
      <c r="AF63" s="83" t="s">
        <v>111</v>
      </c>
    </row>
    <row r="64" spans="1:36" s="5" customFormat="1">
      <c r="A64" s="54" t="s">
        <v>93</v>
      </c>
      <c r="B64" s="24" t="s">
        <v>71</v>
      </c>
      <c r="C64" s="49" t="s">
        <v>116</v>
      </c>
      <c r="D64" s="40"/>
      <c r="E64" s="50"/>
      <c r="F64" s="36"/>
      <c r="G64" s="35"/>
      <c r="H64" s="46">
        <f>+G64*F63</f>
        <v>0</v>
      </c>
      <c r="I64" s="45"/>
      <c r="J64" s="61">
        <f>$F$63*I64</f>
        <v>0</v>
      </c>
      <c r="K64" s="35"/>
      <c r="L64" s="46">
        <f t="shared" si="22"/>
        <v>0</v>
      </c>
      <c r="M64" s="45"/>
      <c r="N64" s="61">
        <f>$F$63*M64</f>
        <v>0</v>
      </c>
      <c r="O64" s="35"/>
      <c r="P64" s="46">
        <f t="shared" si="23"/>
        <v>0</v>
      </c>
      <c r="Q64" s="45"/>
      <c r="R64" s="61">
        <f>$F$63*Q64</f>
        <v>0</v>
      </c>
      <c r="S64" s="35">
        <v>0.2</v>
      </c>
      <c r="T64" s="46">
        <f>+S64*F63</f>
        <v>1037491.2</v>
      </c>
      <c r="U64" s="45"/>
      <c r="V64" s="61">
        <f>$F$63*U64</f>
        <v>0</v>
      </c>
      <c r="W64" s="76">
        <f t="shared" si="19"/>
        <v>0</v>
      </c>
      <c r="X64" s="45">
        <v>0</v>
      </c>
      <c r="Y64" s="61">
        <f>$F$63*X64</f>
        <v>0</v>
      </c>
      <c r="Z64" s="35">
        <v>0</v>
      </c>
      <c r="AA64" s="61">
        <f>$F$63*Z64</f>
        <v>0</v>
      </c>
      <c r="AB64" s="35">
        <f t="shared" si="1"/>
        <v>0</v>
      </c>
      <c r="AC64" s="61">
        <f t="shared" si="2"/>
        <v>0</v>
      </c>
      <c r="AD64" s="50" t="e">
        <f>#REF!-(X64+Z64)</f>
        <v>#REF!</v>
      </c>
      <c r="AE64" s="61" t="e">
        <f>$F$63*AD64</f>
        <v>#REF!</v>
      </c>
      <c r="AF64" s="81"/>
    </row>
    <row r="65" spans="1:32" s="5" customFormat="1" ht="30">
      <c r="A65" s="54" t="s">
        <v>93</v>
      </c>
      <c r="B65" s="48" t="s">
        <v>73</v>
      </c>
      <c r="C65" s="49" t="s">
        <v>117</v>
      </c>
      <c r="D65" s="40"/>
      <c r="E65" s="50">
        <v>0.02</v>
      </c>
      <c r="F65" s="36">
        <f>+E65*$D$42</f>
        <v>5187456</v>
      </c>
      <c r="G65" s="35"/>
      <c r="H65" s="46">
        <f>+G65*$F65</f>
        <v>0</v>
      </c>
      <c r="I65" s="45"/>
      <c r="J65" s="61">
        <f>$F$65*I65</f>
        <v>0</v>
      </c>
      <c r="K65" s="35">
        <v>0.8</v>
      </c>
      <c r="L65" s="46">
        <f t="shared" si="22"/>
        <v>4149964.7999999998</v>
      </c>
      <c r="M65" s="45"/>
      <c r="N65" s="61">
        <f>$F$65*M65</f>
        <v>0</v>
      </c>
      <c r="O65" s="35"/>
      <c r="P65" s="46">
        <f t="shared" si="23"/>
        <v>0</v>
      </c>
      <c r="Q65" s="45"/>
      <c r="R65" s="61">
        <f>$F$65*Q65</f>
        <v>0</v>
      </c>
      <c r="S65" s="35"/>
      <c r="T65" s="46">
        <f>+S65*$F65</f>
        <v>0</v>
      </c>
      <c r="U65" s="45"/>
      <c r="V65" s="61">
        <f>$F$65*U65</f>
        <v>0</v>
      </c>
      <c r="W65" s="76">
        <f t="shared" si="19"/>
        <v>0</v>
      </c>
      <c r="X65" s="45">
        <v>0</v>
      </c>
      <c r="Y65" s="61">
        <f>$F$65*X65</f>
        <v>0</v>
      </c>
      <c r="Z65" s="35">
        <v>0</v>
      </c>
      <c r="AA65" s="61">
        <f>$F$65*Z65</f>
        <v>0</v>
      </c>
      <c r="AB65" s="35">
        <f t="shared" si="1"/>
        <v>0</v>
      </c>
      <c r="AC65" s="61">
        <f t="shared" si="2"/>
        <v>0</v>
      </c>
      <c r="AD65" s="50" t="e">
        <f>#REF!-(X65+Z65)</f>
        <v>#REF!</v>
      </c>
      <c r="AE65" s="61" t="e">
        <f>$F$65*AD65</f>
        <v>#REF!</v>
      </c>
      <c r="AF65" s="83" t="s">
        <v>118</v>
      </c>
    </row>
    <row r="66" spans="1:32" s="5" customFormat="1" ht="30">
      <c r="A66" s="54" t="s">
        <v>93</v>
      </c>
      <c r="B66" s="48" t="s">
        <v>75</v>
      </c>
      <c r="C66" s="49" t="s">
        <v>119</v>
      </c>
      <c r="D66" s="40"/>
      <c r="E66" s="50"/>
      <c r="F66" s="36"/>
      <c r="G66" s="35"/>
      <c r="H66" s="46">
        <f>+G66*F65</f>
        <v>0</v>
      </c>
      <c r="I66" s="45"/>
      <c r="J66" s="61">
        <f>$F$65*I66</f>
        <v>0</v>
      </c>
      <c r="K66" s="35"/>
      <c r="L66" s="46">
        <f t="shared" si="22"/>
        <v>0</v>
      </c>
      <c r="M66" s="45"/>
      <c r="N66" s="61">
        <f>$F$65*M66</f>
        <v>0</v>
      </c>
      <c r="O66" s="35"/>
      <c r="P66" s="46">
        <f t="shared" si="23"/>
        <v>0</v>
      </c>
      <c r="Q66" s="45"/>
      <c r="R66" s="61">
        <f>$F$65*Q66</f>
        <v>0</v>
      </c>
      <c r="S66" s="35">
        <v>0.2</v>
      </c>
      <c r="T66" s="46">
        <f>+S66*F65</f>
        <v>1037491.2</v>
      </c>
      <c r="U66" s="45"/>
      <c r="V66" s="61">
        <f>$F$65*U66</f>
        <v>0</v>
      </c>
      <c r="W66" s="76">
        <f t="shared" si="19"/>
        <v>0</v>
      </c>
      <c r="X66" s="45">
        <v>0</v>
      </c>
      <c r="Y66" s="61">
        <f>$F$65*X66</f>
        <v>0</v>
      </c>
      <c r="Z66" s="35">
        <v>0</v>
      </c>
      <c r="AA66" s="61">
        <f>$F$65*Z66</f>
        <v>0</v>
      </c>
      <c r="AB66" s="35">
        <f t="shared" si="1"/>
        <v>0</v>
      </c>
      <c r="AC66" s="61">
        <f t="shared" si="2"/>
        <v>0</v>
      </c>
      <c r="AD66" s="50" t="e">
        <f>#REF!-(X66+Z66)</f>
        <v>#REF!</v>
      </c>
      <c r="AE66" s="61" t="e">
        <f>$F$65*AD66</f>
        <v>#REF!</v>
      </c>
      <c r="AF66" s="81"/>
    </row>
    <row r="67" spans="1:32" s="5" customFormat="1">
      <c r="A67" s="54" t="s">
        <v>93</v>
      </c>
      <c r="B67" s="48" t="s">
        <v>77</v>
      </c>
      <c r="C67" s="49" t="s">
        <v>120</v>
      </c>
      <c r="D67" s="40"/>
      <c r="E67" s="50">
        <v>0.02</v>
      </c>
      <c r="F67" s="36">
        <f>+E67*$D$42</f>
        <v>5187456</v>
      </c>
      <c r="G67" s="35"/>
      <c r="H67" s="46">
        <f>+G67*$F67</f>
        <v>0</v>
      </c>
      <c r="I67" s="45"/>
      <c r="J67" s="61">
        <f>$F$67*I67</f>
        <v>0</v>
      </c>
      <c r="K67" s="35">
        <v>0.8</v>
      </c>
      <c r="L67" s="46">
        <f t="shared" si="22"/>
        <v>4149964.7999999998</v>
      </c>
      <c r="M67" s="45">
        <v>0.8</v>
      </c>
      <c r="N67" s="61">
        <f>$F$67*M67</f>
        <v>4149964.7999999998</v>
      </c>
      <c r="O67" s="35"/>
      <c r="P67" s="46">
        <f>+O67*F67</f>
        <v>0</v>
      </c>
      <c r="Q67" s="45"/>
      <c r="R67" s="61">
        <f>$F$67*Q67</f>
        <v>0</v>
      </c>
      <c r="S67" s="35"/>
      <c r="T67" s="46"/>
      <c r="U67" s="45"/>
      <c r="V67" s="61">
        <f>$F$67*U67</f>
        <v>0</v>
      </c>
      <c r="W67" s="76">
        <f t="shared" si="19"/>
        <v>4149964.7999999998</v>
      </c>
      <c r="X67" s="45">
        <v>0</v>
      </c>
      <c r="Y67" s="61">
        <f>$F$67*X67</f>
        <v>0</v>
      </c>
      <c r="Z67" s="35">
        <v>0</v>
      </c>
      <c r="AA67" s="61">
        <f>$F$67*Z67</f>
        <v>0</v>
      </c>
      <c r="AB67" s="35">
        <f t="shared" si="1"/>
        <v>0</v>
      </c>
      <c r="AC67" s="61">
        <f t="shared" si="2"/>
        <v>0</v>
      </c>
      <c r="AD67" s="50" t="e">
        <f>#REF!-(X67+Z67)</f>
        <v>#REF!</v>
      </c>
      <c r="AE67" s="61" t="e">
        <f>$F$67*AD67</f>
        <v>#REF!</v>
      </c>
      <c r="AF67" s="83" t="s">
        <v>111</v>
      </c>
    </row>
    <row r="68" spans="1:32" s="5" customFormat="1">
      <c r="A68" s="54" t="s">
        <v>93</v>
      </c>
      <c r="B68" s="24" t="s">
        <v>79</v>
      </c>
      <c r="C68" s="49" t="s">
        <v>121</v>
      </c>
      <c r="D68" s="40"/>
      <c r="E68" s="50"/>
      <c r="F68" s="36"/>
      <c r="G68" s="35"/>
      <c r="H68" s="46">
        <f>+G68*F66</f>
        <v>0</v>
      </c>
      <c r="I68" s="45"/>
      <c r="J68" s="61">
        <f>$F$67*I68</f>
        <v>0</v>
      </c>
      <c r="K68" s="35"/>
      <c r="L68" s="46"/>
      <c r="M68" s="45"/>
      <c r="N68" s="61">
        <f>$F$67*M68</f>
        <v>0</v>
      </c>
      <c r="O68" s="35">
        <v>0.2</v>
      </c>
      <c r="P68" s="46">
        <f>+O68*F67</f>
        <v>1037491.2</v>
      </c>
      <c r="Q68" s="45"/>
      <c r="R68" s="61">
        <f>$F$67*Q68</f>
        <v>0</v>
      </c>
      <c r="S68" s="35"/>
      <c r="T68" s="46">
        <f>+S68*F67</f>
        <v>0</v>
      </c>
      <c r="U68" s="45"/>
      <c r="V68" s="61">
        <f>$F$67*U68</f>
        <v>0</v>
      </c>
      <c r="W68" s="76">
        <f t="shared" si="19"/>
        <v>0</v>
      </c>
      <c r="X68" s="45">
        <v>0</v>
      </c>
      <c r="Y68" s="61">
        <f>$F$67*X68</f>
        <v>0</v>
      </c>
      <c r="Z68" s="35">
        <v>0</v>
      </c>
      <c r="AA68" s="61">
        <f>$F$67*Z68</f>
        <v>0</v>
      </c>
      <c r="AB68" s="35">
        <f t="shared" si="1"/>
        <v>0</v>
      </c>
      <c r="AC68" s="61">
        <f t="shared" si="2"/>
        <v>0</v>
      </c>
      <c r="AD68" s="50" t="e">
        <f>#REF!-(X68+Z68)</f>
        <v>#REF!</v>
      </c>
      <c r="AE68" s="61" t="e">
        <f>$F$67*AD68</f>
        <v>#REF!</v>
      </c>
      <c r="AF68" s="81"/>
    </row>
    <row r="69" spans="1:32" s="5" customFormat="1">
      <c r="A69" s="54" t="s">
        <v>93</v>
      </c>
      <c r="B69" s="48" t="s">
        <v>81</v>
      </c>
      <c r="C69" s="49" t="s">
        <v>122</v>
      </c>
      <c r="D69" s="40"/>
      <c r="E69" s="50">
        <v>0.02</v>
      </c>
      <c r="F69" s="36">
        <f>+E69*$D$42</f>
        <v>5187456</v>
      </c>
      <c r="G69" s="35"/>
      <c r="H69" s="46">
        <f>+G69*F67</f>
        <v>0</v>
      </c>
      <c r="I69" s="45"/>
      <c r="J69" s="61">
        <f>$F$69*I69</f>
        <v>0</v>
      </c>
      <c r="K69" s="35"/>
      <c r="L69" s="46">
        <f>+K69*$F69</f>
        <v>0</v>
      </c>
      <c r="M69" s="45"/>
      <c r="N69" s="61">
        <f>$F$69*M69</f>
        <v>0</v>
      </c>
      <c r="O69" s="35">
        <v>0.8</v>
      </c>
      <c r="P69" s="46">
        <f>+O69*F69</f>
        <v>4149964.7999999998</v>
      </c>
      <c r="Q69" s="45">
        <v>0.4</v>
      </c>
      <c r="R69" s="61">
        <f>$F$69*Q69</f>
        <v>2074982.3999999999</v>
      </c>
      <c r="S69" s="35"/>
      <c r="T69" s="46"/>
      <c r="U69" s="45"/>
      <c r="V69" s="61">
        <f>$F$69*U69</f>
        <v>0</v>
      </c>
      <c r="W69" s="76">
        <f t="shared" si="19"/>
        <v>2074982.3999999999</v>
      </c>
      <c r="X69" s="45">
        <v>0</v>
      </c>
      <c r="Y69" s="61">
        <f>$F$69*X69</f>
        <v>0</v>
      </c>
      <c r="Z69" s="35">
        <v>0</v>
      </c>
      <c r="AA69" s="61">
        <f>$F$69*Z69</f>
        <v>0</v>
      </c>
      <c r="AB69" s="35">
        <f t="shared" si="1"/>
        <v>0</v>
      </c>
      <c r="AC69" s="61">
        <f t="shared" si="2"/>
        <v>0</v>
      </c>
      <c r="AD69" s="50" t="e">
        <f>#REF!-(X69+Z69)</f>
        <v>#REF!</v>
      </c>
      <c r="AE69" s="61" t="e">
        <f>$F$69*AD69</f>
        <v>#REF!</v>
      </c>
      <c r="AF69" s="81" t="s">
        <v>123</v>
      </c>
    </row>
    <row r="70" spans="1:32" s="5" customFormat="1">
      <c r="A70" s="54" t="s">
        <v>93</v>
      </c>
      <c r="B70" s="48" t="s">
        <v>83</v>
      </c>
      <c r="C70" s="49" t="s">
        <v>124</v>
      </c>
      <c r="D70" s="40"/>
      <c r="E70" s="50"/>
      <c r="F70" s="36"/>
      <c r="G70" s="35"/>
      <c r="H70" s="46">
        <f>+G70*F68</f>
        <v>0</v>
      </c>
      <c r="I70" s="45"/>
      <c r="J70" s="61">
        <f>$F$69*I70</f>
        <v>0</v>
      </c>
      <c r="K70" s="35"/>
      <c r="L70" s="46"/>
      <c r="M70" s="45"/>
      <c r="N70" s="61">
        <f>$F$69*M70</f>
        <v>0</v>
      </c>
      <c r="O70" s="35"/>
      <c r="P70" s="46"/>
      <c r="Q70" s="45"/>
      <c r="R70" s="61">
        <f>$F$69*Q70</f>
        <v>0</v>
      </c>
      <c r="S70" s="35">
        <v>0.2</v>
      </c>
      <c r="T70" s="46">
        <f>+S70*F69</f>
        <v>1037491.2</v>
      </c>
      <c r="U70" s="45"/>
      <c r="V70" s="61">
        <f>$F$69*U70</f>
        <v>0</v>
      </c>
      <c r="W70" s="76">
        <f t="shared" si="19"/>
        <v>0</v>
      </c>
      <c r="X70" s="45">
        <v>0</v>
      </c>
      <c r="Y70" s="61">
        <f>$F$69*X70</f>
        <v>0</v>
      </c>
      <c r="Z70" s="35">
        <v>0</v>
      </c>
      <c r="AA70" s="61">
        <f>$F$69*Z70</f>
        <v>0</v>
      </c>
      <c r="AB70" s="35">
        <f t="shared" si="1"/>
        <v>0</v>
      </c>
      <c r="AC70" s="61">
        <f t="shared" si="2"/>
        <v>0</v>
      </c>
      <c r="AD70" s="50" t="e">
        <f>#REF!-(X70+Z70)</f>
        <v>#REF!</v>
      </c>
      <c r="AE70" s="61" t="e">
        <f>$F$69*AD70</f>
        <v>#REF!</v>
      </c>
      <c r="AF70" s="81"/>
    </row>
    <row r="71" spans="1:32" s="5" customFormat="1">
      <c r="A71" s="54" t="s">
        <v>93</v>
      </c>
      <c r="B71" s="48" t="s">
        <v>85</v>
      </c>
      <c r="C71" s="49" t="s">
        <v>125</v>
      </c>
      <c r="D71" s="40"/>
      <c r="E71" s="50">
        <v>0.02</v>
      </c>
      <c r="F71" s="36">
        <f>+E71*$D$42</f>
        <v>5187456</v>
      </c>
      <c r="G71" s="35">
        <v>0.8</v>
      </c>
      <c r="H71" s="46">
        <f>+G71*$F71</f>
        <v>4149964.7999999998</v>
      </c>
      <c r="I71" s="71">
        <v>0.4</v>
      </c>
      <c r="J71" s="61">
        <f>$F$71*I71</f>
        <v>2074982.3999999999</v>
      </c>
      <c r="K71" s="35"/>
      <c r="L71" s="46">
        <f t="shared" ref="L71:L78" si="24">+K71*$F71</f>
        <v>0</v>
      </c>
      <c r="M71" s="45"/>
      <c r="N71" s="61">
        <f>$F$71*M71</f>
        <v>0</v>
      </c>
      <c r="O71" s="35"/>
      <c r="P71" s="46">
        <f t="shared" ref="P71:P78" si="25">+O71*$F71</f>
        <v>0</v>
      </c>
      <c r="Q71" s="45"/>
      <c r="R71" s="61">
        <f>$F$71*Q71</f>
        <v>0</v>
      </c>
      <c r="S71" s="35"/>
      <c r="T71" s="46">
        <f>+S71*$F71</f>
        <v>0</v>
      </c>
      <c r="U71" s="45"/>
      <c r="V71" s="61">
        <f>$F$71*U71</f>
        <v>0</v>
      </c>
      <c r="W71" s="76">
        <f t="shared" si="19"/>
        <v>2074982.3999999999</v>
      </c>
      <c r="X71" s="45">
        <v>0</v>
      </c>
      <c r="Y71" s="61">
        <f>$F$71*X71</f>
        <v>0</v>
      </c>
      <c r="Z71" s="35">
        <v>0</v>
      </c>
      <c r="AA71" s="61">
        <f>$F$71*Z71</f>
        <v>0</v>
      </c>
      <c r="AB71" s="35">
        <f t="shared" ref="AB71:AB134" si="26">X71+Z71</f>
        <v>0</v>
      </c>
      <c r="AC71" s="61">
        <f t="shared" ref="AC71:AC134" si="27">Y71+AA71</f>
        <v>0</v>
      </c>
      <c r="AD71" s="50" t="e">
        <f>#REF!-(X71+Z71)</f>
        <v>#REF!</v>
      </c>
      <c r="AE71" s="61" t="e">
        <f>$F$71*AD71</f>
        <v>#REF!</v>
      </c>
      <c r="AF71" s="81" t="s">
        <v>111</v>
      </c>
    </row>
    <row r="72" spans="1:32" s="5" customFormat="1">
      <c r="A72" s="54" t="s">
        <v>93</v>
      </c>
      <c r="B72" s="48" t="s">
        <v>87</v>
      </c>
      <c r="C72" s="49" t="s">
        <v>126</v>
      </c>
      <c r="D72" s="40"/>
      <c r="E72" s="50"/>
      <c r="F72" s="36"/>
      <c r="G72" s="35"/>
      <c r="H72" s="46">
        <f>+G72*F71</f>
        <v>0</v>
      </c>
      <c r="I72" s="45"/>
      <c r="J72" s="61">
        <f>$F$71*I72</f>
        <v>0</v>
      </c>
      <c r="K72" s="35">
        <v>0.2</v>
      </c>
      <c r="L72" s="46">
        <f>+K72*F71</f>
        <v>1037491.2</v>
      </c>
      <c r="M72" s="45"/>
      <c r="N72" s="61">
        <f>$F$71*M72</f>
        <v>0</v>
      </c>
      <c r="O72" s="35"/>
      <c r="P72" s="46">
        <f t="shared" si="25"/>
        <v>0</v>
      </c>
      <c r="Q72" s="45"/>
      <c r="R72" s="61">
        <f>$F$71*Q72</f>
        <v>0</v>
      </c>
      <c r="S72" s="35"/>
      <c r="T72" s="46">
        <f>+S72*$F72</f>
        <v>0</v>
      </c>
      <c r="U72" s="45"/>
      <c r="V72" s="61">
        <f>$F$71*U72</f>
        <v>0</v>
      </c>
      <c r="W72" s="76">
        <f t="shared" si="19"/>
        <v>0</v>
      </c>
      <c r="X72" s="45">
        <v>0</v>
      </c>
      <c r="Y72" s="61">
        <f>$F$71*X72</f>
        <v>0</v>
      </c>
      <c r="Z72" s="35">
        <v>0</v>
      </c>
      <c r="AA72" s="61">
        <f>$F$71*Z72</f>
        <v>0</v>
      </c>
      <c r="AB72" s="35">
        <f t="shared" si="26"/>
        <v>0</v>
      </c>
      <c r="AC72" s="61">
        <f t="shared" si="27"/>
        <v>0</v>
      </c>
      <c r="AD72" s="50" t="e">
        <f>#REF!-(X72+Z72)</f>
        <v>#REF!</v>
      </c>
      <c r="AE72" s="61" t="e">
        <f>$F$71*AD72</f>
        <v>#REF!</v>
      </c>
      <c r="AF72" s="81"/>
    </row>
    <row r="73" spans="1:32" s="5" customFormat="1">
      <c r="A73" s="54" t="s">
        <v>93</v>
      </c>
      <c r="B73" s="48" t="s">
        <v>89</v>
      </c>
      <c r="C73" s="49" t="s">
        <v>127</v>
      </c>
      <c r="D73" s="40"/>
      <c r="E73" s="50">
        <v>0.02</v>
      </c>
      <c r="F73" s="36">
        <f>+E73*$D$42</f>
        <v>5187456</v>
      </c>
      <c r="G73" s="35"/>
      <c r="H73" s="46">
        <f>+G73*$F73</f>
        <v>0</v>
      </c>
      <c r="I73" s="45"/>
      <c r="J73" s="61">
        <f>$F$73*I73</f>
        <v>0</v>
      </c>
      <c r="K73" s="35"/>
      <c r="L73" s="46">
        <f t="shared" si="24"/>
        <v>0</v>
      </c>
      <c r="M73" s="45"/>
      <c r="N73" s="61">
        <f>$F$73*M73</f>
        <v>0</v>
      </c>
      <c r="O73" s="35"/>
      <c r="P73" s="46">
        <f t="shared" si="25"/>
        <v>0</v>
      </c>
      <c r="Q73" s="45"/>
      <c r="R73" s="61">
        <f>$F$73*Q73</f>
        <v>0</v>
      </c>
      <c r="S73" s="35">
        <v>0.8</v>
      </c>
      <c r="T73" s="46">
        <f>+S73*$F73</f>
        <v>4149964.7999999998</v>
      </c>
      <c r="U73" s="45"/>
      <c r="V73" s="61">
        <f>$F$73*U73</f>
        <v>0</v>
      </c>
      <c r="W73" s="76">
        <f t="shared" si="19"/>
        <v>0</v>
      </c>
      <c r="X73" s="45">
        <v>0</v>
      </c>
      <c r="Y73" s="61">
        <f>$F$73*X73</f>
        <v>0</v>
      </c>
      <c r="Z73" s="35">
        <v>0</v>
      </c>
      <c r="AA73" s="61">
        <f>$F$73*Z73</f>
        <v>0</v>
      </c>
      <c r="AB73" s="35">
        <f t="shared" si="26"/>
        <v>0</v>
      </c>
      <c r="AC73" s="61">
        <f t="shared" si="27"/>
        <v>0</v>
      </c>
      <c r="AD73" s="50" t="e">
        <f>#REF!-(X73+Z73)</f>
        <v>#REF!</v>
      </c>
      <c r="AE73" s="61" t="e">
        <f>$F$73*AD73</f>
        <v>#REF!</v>
      </c>
      <c r="AF73" s="81" t="s">
        <v>118</v>
      </c>
    </row>
    <row r="74" spans="1:32" s="5" customFormat="1">
      <c r="A74" s="54" t="s">
        <v>93</v>
      </c>
      <c r="B74" s="48" t="s">
        <v>128</v>
      </c>
      <c r="C74" s="49" t="s">
        <v>129</v>
      </c>
      <c r="D74" s="40"/>
      <c r="E74" s="50"/>
      <c r="F74" s="36"/>
      <c r="G74" s="35"/>
      <c r="H74" s="46">
        <f>+G74*F73</f>
        <v>0</v>
      </c>
      <c r="I74" s="45"/>
      <c r="J74" s="61">
        <f>$F$73*I74</f>
        <v>0</v>
      </c>
      <c r="K74" s="35"/>
      <c r="L74" s="46">
        <f t="shared" si="24"/>
        <v>0</v>
      </c>
      <c r="M74" s="45"/>
      <c r="N74" s="61">
        <f>$F$73*M74</f>
        <v>0</v>
      </c>
      <c r="O74" s="35"/>
      <c r="P74" s="46">
        <f t="shared" si="25"/>
        <v>0</v>
      </c>
      <c r="Q74" s="45"/>
      <c r="R74" s="61">
        <f>$F$73*Q74</f>
        <v>0</v>
      </c>
      <c r="S74" s="35">
        <v>0.2</v>
      </c>
      <c r="T74" s="46">
        <f>+S74*F73</f>
        <v>1037491.2</v>
      </c>
      <c r="U74" s="45"/>
      <c r="V74" s="61">
        <f>$F$73*U74</f>
        <v>0</v>
      </c>
      <c r="W74" s="76">
        <f t="shared" si="19"/>
        <v>0</v>
      </c>
      <c r="X74" s="45">
        <v>0</v>
      </c>
      <c r="Y74" s="61">
        <f>$F$73*X74</f>
        <v>0</v>
      </c>
      <c r="Z74" s="35">
        <v>0</v>
      </c>
      <c r="AA74" s="61">
        <f>$F$73*Z74</f>
        <v>0</v>
      </c>
      <c r="AB74" s="35">
        <f t="shared" si="26"/>
        <v>0</v>
      </c>
      <c r="AC74" s="61">
        <f t="shared" si="27"/>
        <v>0</v>
      </c>
      <c r="AD74" s="50" t="e">
        <f>#REF!-(X74+Z74)</f>
        <v>#REF!</v>
      </c>
      <c r="AE74" s="61" t="e">
        <f>$F$73*AD74</f>
        <v>#REF!</v>
      </c>
      <c r="AF74" s="81"/>
    </row>
    <row r="75" spans="1:32" s="5" customFormat="1">
      <c r="A75" s="54" t="s">
        <v>93</v>
      </c>
      <c r="B75" s="48" t="s">
        <v>130</v>
      </c>
      <c r="C75" s="49" t="s">
        <v>131</v>
      </c>
      <c r="D75" s="40"/>
      <c r="E75" s="50">
        <v>0.02</v>
      </c>
      <c r="F75" s="36">
        <f>+E75*$D$42</f>
        <v>5187456</v>
      </c>
      <c r="G75" s="35"/>
      <c r="H75" s="46">
        <f>+G75*$F75</f>
        <v>0</v>
      </c>
      <c r="I75" s="45"/>
      <c r="J75" s="61">
        <f>$F$75*I75</f>
        <v>0</v>
      </c>
      <c r="K75" s="35"/>
      <c r="L75" s="46">
        <f t="shared" si="24"/>
        <v>0</v>
      </c>
      <c r="M75" s="45"/>
      <c r="N75" s="61">
        <f>$F$75*M75</f>
        <v>0</v>
      </c>
      <c r="O75" s="35"/>
      <c r="P75" s="46">
        <f t="shared" si="25"/>
        <v>0</v>
      </c>
      <c r="Q75" s="45"/>
      <c r="R75" s="61">
        <f>$F$75*Q75</f>
        <v>0</v>
      </c>
      <c r="S75" s="35">
        <v>0.8</v>
      </c>
      <c r="T75" s="46">
        <f>+S75*$F75</f>
        <v>4149964.7999999998</v>
      </c>
      <c r="U75" s="45">
        <v>0.8</v>
      </c>
      <c r="V75" s="61">
        <f>$F$75*U75</f>
        <v>4149964.7999999998</v>
      </c>
      <c r="W75" s="76">
        <f t="shared" ref="W75:W106" si="28">J75+N75+R75+V75</f>
        <v>4149964.7999999998</v>
      </c>
      <c r="X75" s="45">
        <v>0</v>
      </c>
      <c r="Y75" s="61">
        <f>$F$75*X75</f>
        <v>0</v>
      </c>
      <c r="Z75" s="35">
        <v>0</v>
      </c>
      <c r="AA75" s="61">
        <f>$F$75*Z75</f>
        <v>0</v>
      </c>
      <c r="AB75" s="35">
        <f t="shared" si="26"/>
        <v>0</v>
      </c>
      <c r="AC75" s="61">
        <f t="shared" si="27"/>
        <v>0</v>
      </c>
      <c r="AD75" s="50" t="e">
        <f>#REF!-(X75+Z75)</f>
        <v>#REF!</v>
      </c>
      <c r="AE75" s="61" t="e">
        <f>$F$75*AD75</f>
        <v>#REF!</v>
      </c>
      <c r="AF75" s="81"/>
    </row>
    <row r="76" spans="1:32" s="4" customFormat="1">
      <c r="A76" s="54" t="s">
        <v>93</v>
      </c>
      <c r="B76" s="24" t="s">
        <v>132</v>
      </c>
      <c r="C76" s="26" t="s">
        <v>133</v>
      </c>
      <c r="D76" s="27"/>
      <c r="E76" s="45"/>
      <c r="F76" s="28"/>
      <c r="G76" s="35"/>
      <c r="H76" s="46">
        <f>+G76*F75</f>
        <v>0</v>
      </c>
      <c r="I76" s="45"/>
      <c r="J76" s="61">
        <f>$F$75*I76</f>
        <v>0</v>
      </c>
      <c r="K76" s="35"/>
      <c r="L76" s="46">
        <f t="shared" si="24"/>
        <v>0</v>
      </c>
      <c r="M76" s="45"/>
      <c r="N76" s="61">
        <f>$F$75*M76</f>
        <v>0</v>
      </c>
      <c r="O76" s="35"/>
      <c r="P76" s="46">
        <f t="shared" si="25"/>
        <v>0</v>
      </c>
      <c r="Q76" s="45"/>
      <c r="R76" s="61">
        <f>$F$75*Q76</f>
        <v>0</v>
      </c>
      <c r="S76" s="35">
        <v>0.2</v>
      </c>
      <c r="T76" s="46">
        <f>+S76*F75</f>
        <v>1037491.2</v>
      </c>
      <c r="U76" s="45"/>
      <c r="V76" s="61">
        <f>$F$75*U76</f>
        <v>0</v>
      </c>
      <c r="W76" s="76">
        <f t="shared" si="28"/>
        <v>0</v>
      </c>
      <c r="X76" s="45">
        <v>0</v>
      </c>
      <c r="Y76" s="61">
        <f>$F$75*X76</f>
        <v>0</v>
      </c>
      <c r="Z76" s="35">
        <v>0</v>
      </c>
      <c r="AA76" s="61">
        <f>$F$75*Z76</f>
        <v>0</v>
      </c>
      <c r="AB76" s="35">
        <f t="shared" si="26"/>
        <v>0</v>
      </c>
      <c r="AC76" s="61">
        <f t="shared" si="27"/>
        <v>0</v>
      </c>
      <c r="AD76" s="45" t="e">
        <f>#REF!-(X76+Z76)</f>
        <v>#REF!</v>
      </c>
      <c r="AE76" s="61" t="e">
        <f>$F$75*AD76</f>
        <v>#REF!</v>
      </c>
      <c r="AF76" s="81"/>
    </row>
    <row r="77" spans="1:32" s="4" customFormat="1">
      <c r="A77" s="54" t="s">
        <v>93</v>
      </c>
      <c r="B77" s="24" t="s">
        <v>134</v>
      </c>
      <c r="C77" s="26" t="s">
        <v>135</v>
      </c>
      <c r="D77" s="27"/>
      <c r="E77" s="45">
        <v>0.02</v>
      </c>
      <c r="F77" s="28">
        <f>+E77*$D$42</f>
        <v>5187456</v>
      </c>
      <c r="G77" s="35"/>
      <c r="H77" s="46">
        <f>+G77*$F77</f>
        <v>0</v>
      </c>
      <c r="I77" s="45"/>
      <c r="J77" s="61">
        <f>$F$77*I77</f>
        <v>0</v>
      </c>
      <c r="K77" s="35"/>
      <c r="L77" s="46">
        <f t="shared" si="24"/>
        <v>0</v>
      </c>
      <c r="M77" s="45"/>
      <c r="N77" s="61">
        <f>$F$77*M77</f>
        <v>0</v>
      </c>
      <c r="O77" s="35"/>
      <c r="P77" s="46">
        <f t="shared" si="25"/>
        <v>0</v>
      </c>
      <c r="Q77" s="45"/>
      <c r="R77" s="61">
        <f>$F$77*Q77</f>
        <v>0</v>
      </c>
      <c r="S77" s="35">
        <v>0.8</v>
      </c>
      <c r="T77" s="46">
        <f>+S77*$F77</f>
        <v>4149964.7999999998</v>
      </c>
      <c r="U77" s="45">
        <v>0.8</v>
      </c>
      <c r="V77" s="61">
        <f>$F$77*U77</f>
        <v>4149964.7999999998</v>
      </c>
      <c r="W77" s="76">
        <f t="shared" si="28"/>
        <v>4149964.7999999998</v>
      </c>
      <c r="X77" s="45">
        <v>0</v>
      </c>
      <c r="Y77" s="61">
        <f>$F$77*X77</f>
        <v>0</v>
      </c>
      <c r="Z77" s="35">
        <v>0</v>
      </c>
      <c r="AA77" s="61">
        <f>$F$77*Z77</f>
        <v>0</v>
      </c>
      <c r="AB77" s="35">
        <f t="shared" si="26"/>
        <v>0</v>
      </c>
      <c r="AC77" s="61">
        <f t="shared" si="27"/>
        <v>0</v>
      </c>
      <c r="AD77" s="45" t="e">
        <f>#REF!-(X77+Z77)</f>
        <v>#REF!</v>
      </c>
      <c r="AE77" s="61" t="e">
        <f>$F$77*AD77</f>
        <v>#REF!</v>
      </c>
      <c r="AF77" s="81"/>
    </row>
    <row r="78" spans="1:32" s="4" customFormat="1">
      <c r="A78" s="54" t="s">
        <v>93</v>
      </c>
      <c r="B78" s="24" t="s">
        <v>136</v>
      </c>
      <c r="C78" s="26" t="s">
        <v>137</v>
      </c>
      <c r="D78" s="27"/>
      <c r="E78" s="45"/>
      <c r="F78" s="28"/>
      <c r="G78" s="35"/>
      <c r="H78" s="46">
        <f>+G78*F77</f>
        <v>0</v>
      </c>
      <c r="I78" s="45"/>
      <c r="J78" s="61">
        <f>$F$77*I78</f>
        <v>0</v>
      </c>
      <c r="K78" s="35"/>
      <c r="L78" s="46">
        <f t="shared" si="24"/>
        <v>0</v>
      </c>
      <c r="M78" s="45"/>
      <c r="N78" s="61">
        <f>$F$77*M78</f>
        <v>0</v>
      </c>
      <c r="O78" s="35"/>
      <c r="P78" s="46">
        <f t="shared" si="25"/>
        <v>0</v>
      </c>
      <c r="Q78" s="45"/>
      <c r="R78" s="61">
        <f>$F$77*Q78</f>
        <v>0</v>
      </c>
      <c r="S78" s="35">
        <v>0.2</v>
      </c>
      <c r="T78" s="46">
        <f>+S78*F77</f>
        <v>1037491.2</v>
      </c>
      <c r="U78" s="45"/>
      <c r="V78" s="61">
        <f>$F$77*U78</f>
        <v>0</v>
      </c>
      <c r="W78" s="76">
        <f t="shared" si="28"/>
        <v>0</v>
      </c>
      <c r="X78" s="45">
        <v>0</v>
      </c>
      <c r="Y78" s="61">
        <f>$F$77*X78</f>
        <v>0</v>
      </c>
      <c r="Z78" s="35">
        <v>0</v>
      </c>
      <c r="AA78" s="61">
        <f>$F$77*Z78</f>
        <v>0</v>
      </c>
      <c r="AB78" s="35">
        <f t="shared" si="26"/>
        <v>0</v>
      </c>
      <c r="AC78" s="61">
        <f t="shared" si="27"/>
        <v>0</v>
      </c>
      <c r="AD78" s="45" t="e">
        <f>#REF!-(X78+Z78)</f>
        <v>#REF!</v>
      </c>
      <c r="AE78" s="61" t="e">
        <f>$F$77*AD78</f>
        <v>#REF!</v>
      </c>
      <c r="AF78" s="81"/>
    </row>
    <row r="79" spans="1:32" s="4" customFormat="1">
      <c r="A79" s="54" t="s">
        <v>93</v>
      </c>
      <c r="B79" s="24" t="s">
        <v>138</v>
      </c>
      <c r="C79" s="26" t="s">
        <v>139</v>
      </c>
      <c r="D79" s="27"/>
      <c r="E79" s="45">
        <v>0.02</v>
      </c>
      <c r="F79" s="28">
        <f>+E79*$D$42</f>
        <v>5187456</v>
      </c>
      <c r="G79" s="35">
        <v>0.8</v>
      </c>
      <c r="H79" s="46">
        <f>+G79*$F79</f>
        <v>4149964.7999999998</v>
      </c>
      <c r="I79" s="45">
        <v>0.8</v>
      </c>
      <c r="J79" s="61">
        <f>$F$79*I79</f>
        <v>4149964.7999999998</v>
      </c>
      <c r="K79" s="35"/>
      <c r="L79" s="46"/>
      <c r="M79" s="45"/>
      <c r="N79" s="61">
        <f>$F$79*M79</f>
        <v>0</v>
      </c>
      <c r="O79" s="35"/>
      <c r="P79" s="46"/>
      <c r="Q79" s="45"/>
      <c r="R79" s="61">
        <f>$F$79*Q79</f>
        <v>0</v>
      </c>
      <c r="S79" s="35"/>
      <c r="T79" s="46"/>
      <c r="U79" s="45"/>
      <c r="V79" s="61">
        <f>$F$79*U79</f>
        <v>0</v>
      </c>
      <c r="W79" s="76">
        <f t="shared" si="28"/>
        <v>4149964.7999999998</v>
      </c>
      <c r="X79" s="45">
        <v>0</v>
      </c>
      <c r="Y79" s="61">
        <f>$F$79*X79</f>
        <v>0</v>
      </c>
      <c r="Z79" s="35">
        <v>0.8</v>
      </c>
      <c r="AA79" s="61">
        <f>$F$79*Z79</f>
        <v>4149964.7999999998</v>
      </c>
      <c r="AB79" s="35">
        <f t="shared" si="26"/>
        <v>0.8</v>
      </c>
      <c r="AC79" s="61">
        <f t="shared" si="27"/>
        <v>4149964.7999999998</v>
      </c>
      <c r="AD79" s="45" t="e">
        <f>#REF!-(X79+Z79)</f>
        <v>#REF!</v>
      </c>
      <c r="AE79" s="61" t="e">
        <f>$F$79*AD79</f>
        <v>#REF!</v>
      </c>
      <c r="AF79" s="81"/>
    </row>
    <row r="80" spans="1:32" s="4" customFormat="1">
      <c r="A80" s="54" t="s">
        <v>93</v>
      </c>
      <c r="B80" s="24" t="s">
        <v>140</v>
      </c>
      <c r="C80" s="26" t="s">
        <v>141</v>
      </c>
      <c r="D80" s="27"/>
      <c r="E80" s="45"/>
      <c r="F80" s="28"/>
      <c r="G80" s="35"/>
      <c r="H80" s="46">
        <f>+G80*F78</f>
        <v>0</v>
      </c>
      <c r="I80" s="45"/>
      <c r="J80" s="61">
        <f>$F$79*I80</f>
        <v>0</v>
      </c>
      <c r="K80" s="35"/>
      <c r="L80" s="46">
        <f>+K80*F79</f>
        <v>0</v>
      </c>
      <c r="M80" s="45"/>
      <c r="N80" s="61">
        <f>$F$79*M80</f>
        <v>0</v>
      </c>
      <c r="O80" s="35">
        <v>0.2</v>
      </c>
      <c r="P80" s="46">
        <f>+O80*F79</f>
        <v>1037491.2</v>
      </c>
      <c r="Q80" s="45">
        <v>0.2</v>
      </c>
      <c r="R80" s="61">
        <f>$F$79*Q80</f>
        <v>1037491.2</v>
      </c>
      <c r="S80" s="35"/>
      <c r="T80" s="46"/>
      <c r="U80" s="45"/>
      <c r="V80" s="61">
        <f>$F$79*U80</f>
        <v>0</v>
      </c>
      <c r="W80" s="76">
        <f t="shared" si="28"/>
        <v>1037491.2</v>
      </c>
      <c r="X80" s="45">
        <v>0</v>
      </c>
      <c r="Y80" s="61">
        <f>$F$79*X80</f>
        <v>0</v>
      </c>
      <c r="Z80" s="35">
        <v>0.2</v>
      </c>
      <c r="AA80" s="61">
        <f>$F$79*Z80</f>
        <v>1037491.2</v>
      </c>
      <c r="AB80" s="35">
        <f t="shared" si="26"/>
        <v>0.2</v>
      </c>
      <c r="AC80" s="61">
        <f t="shared" si="27"/>
        <v>1037491.2</v>
      </c>
      <c r="AD80" s="45" t="e">
        <f>#REF!-(X80+Z80)</f>
        <v>#REF!</v>
      </c>
      <c r="AE80" s="61" t="e">
        <f>$F$79*AD80</f>
        <v>#REF!</v>
      </c>
      <c r="AF80" s="81"/>
    </row>
    <row r="81" spans="1:32" s="4" customFormat="1">
      <c r="A81" s="54" t="s">
        <v>93</v>
      </c>
      <c r="B81" s="24" t="s">
        <v>142</v>
      </c>
      <c r="C81" s="26" t="s">
        <v>143</v>
      </c>
      <c r="D81" s="27"/>
      <c r="E81" s="45">
        <v>0.02</v>
      </c>
      <c r="F81" s="28">
        <f>+E81*$D$42</f>
        <v>5187456</v>
      </c>
      <c r="G81" s="35">
        <v>0.8</v>
      </c>
      <c r="H81" s="46">
        <f>+G81*F79</f>
        <v>4149964.7999999998</v>
      </c>
      <c r="I81" s="45">
        <v>0.8</v>
      </c>
      <c r="J81" s="61">
        <f>$F$81*I81</f>
        <v>4149964.7999999998</v>
      </c>
      <c r="K81" s="35"/>
      <c r="L81" s="46"/>
      <c r="M81" s="45"/>
      <c r="N81" s="61">
        <f>$F$81*M81</f>
        <v>0</v>
      </c>
      <c r="O81" s="35"/>
      <c r="P81" s="46"/>
      <c r="Q81" s="45"/>
      <c r="R81" s="61">
        <f>$F$81*Q81</f>
        <v>0</v>
      </c>
      <c r="S81" s="35"/>
      <c r="T81" s="46"/>
      <c r="U81" s="45"/>
      <c r="V81" s="61">
        <f>$F$81*U81</f>
        <v>0</v>
      </c>
      <c r="W81" s="76">
        <f t="shared" si="28"/>
        <v>4149964.7999999998</v>
      </c>
      <c r="X81" s="45">
        <v>0</v>
      </c>
      <c r="Y81" s="61">
        <f>$F$81*X81</f>
        <v>0</v>
      </c>
      <c r="Z81" s="35">
        <v>0</v>
      </c>
      <c r="AA81" s="61">
        <f>$F$81*Z81</f>
        <v>0</v>
      </c>
      <c r="AB81" s="35">
        <f t="shared" si="26"/>
        <v>0</v>
      </c>
      <c r="AC81" s="61">
        <f t="shared" si="27"/>
        <v>0</v>
      </c>
      <c r="AD81" s="45" t="e">
        <f>#REF!-(X81+Z81)</f>
        <v>#REF!</v>
      </c>
      <c r="AE81" s="61" t="e">
        <f>$F$81*AD81</f>
        <v>#REF!</v>
      </c>
      <c r="AF81" s="81"/>
    </row>
    <row r="82" spans="1:32" s="4" customFormat="1">
      <c r="A82" s="54" t="s">
        <v>93</v>
      </c>
      <c r="B82" s="24" t="s">
        <v>144</v>
      </c>
      <c r="C82" s="26" t="s">
        <v>145</v>
      </c>
      <c r="D82" s="27"/>
      <c r="E82" s="45"/>
      <c r="F82" s="28"/>
      <c r="G82" s="35"/>
      <c r="H82" s="46">
        <f>+G82*F80</f>
        <v>0</v>
      </c>
      <c r="I82" s="45"/>
      <c r="J82" s="61">
        <f>$F$81*I82</f>
        <v>0</v>
      </c>
      <c r="K82" s="35"/>
      <c r="L82" s="46">
        <f>+K82*F81</f>
        <v>0</v>
      </c>
      <c r="M82" s="45"/>
      <c r="N82" s="61">
        <f>$F$81*M82</f>
        <v>0</v>
      </c>
      <c r="O82" s="35">
        <v>0.2</v>
      </c>
      <c r="P82" s="46">
        <f>+O82*F81</f>
        <v>1037491.2</v>
      </c>
      <c r="Q82" s="45">
        <v>0.2</v>
      </c>
      <c r="R82" s="61">
        <f>$F$81*Q82</f>
        <v>1037491.2</v>
      </c>
      <c r="S82" s="35"/>
      <c r="T82" s="46"/>
      <c r="U82" s="45"/>
      <c r="V82" s="61">
        <f>$F$81*U82</f>
        <v>0</v>
      </c>
      <c r="W82" s="76">
        <f t="shared" si="28"/>
        <v>1037491.2</v>
      </c>
      <c r="X82" s="45">
        <v>0</v>
      </c>
      <c r="Y82" s="61">
        <f>$F$81*X82</f>
        <v>0</v>
      </c>
      <c r="Z82" s="35">
        <v>0</v>
      </c>
      <c r="AA82" s="61">
        <f>$F$81*Z82</f>
        <v>0</v>
      </c>
      <c r="AB82" s="35">
        <f t="shared" si="26"/>
        <v>0</v>
      </c>
      <c r="AC82" s="61">
        <f t="shared" si="27"/>
        <v>0</v>
      </c>
      <c r="AD82" s="45" t="e">
        <f>#REF!-(X82+Z82)</f>
        <v>#REF!</v>
      </c>
      <c r="AE82" s="61" t="e">
        <f>$F$81*AD82</f>
        <v>#REF!</v>
      </c>
      <c r="AF82" s="81"/>
    </row>
    <row r="83" spans="1:32" s="4" customFormat="1">
      <c r="A83" s="54" t="s">
        <v>93</v>
      </c>
      <c r="B83" s="24" t="s">
        <v>146</v>
      </c>
      <c r="C83" s="26" t="s">
        <v>147</v>
      </c>
      <c r="D83" s="27"/>
      <c r="E83" s="45">
        <v>0.02</v>
      </c>
      <c r="F83" s="28">
        <f>+E83*$D$42</f>
        <v>5187456</v>
      </c>
      <c r="G83" s="35">
        <v>0.8</v>
      </c>
      <c r="H83" s="46">
        <f>+G83*$F83</f>
        <v>4149964.7999999998</v>
      </c>
      <c r="I83" s="45">
        <v>0.8</v>
      </c>
      <c r="J83" s="61">
        <f>$F$83*I83</f>
        <v>4149964.7999999998</v>
      </c>
      <c r="K83" s="35"/>
      <c r="L83" s="46">
        <f>+K83*$F83</f>
        <v>0</v>
      </c>
      <c r="M83" s="45"/>
      <c r="N83" s="61">
        <f>$F$83*M83</f>
        <v>0</v>
      </c>
      <c r="O83" s="35"/>
      <c r="P83" s="46">
        <f>+O83*$F83</f>
        <v>0</v>
      </c>
      <c r="Q83" s="45"/>
      <c r="R83" s="61">
        <f>$F$83*Q83</f>
        <v>0</v>
      </c>
      <c r="S83" s="35"/>
      <c r="T83" s="46">
        <f t="shared" ref="T83:T89" si="29">+S83*$F83</f>
        <v>0</v>
      </c>
      <c r="U83" s="45"/>
      <c r="V83" s="61">
        <f>$F$83*U83</f>
        <v>0</v>
      </c>
      <c r="W83" s="76">
        <f t="shared" si="28"/>
        <v>4149964.7999999998</v>
      </c>
      <c r="X83" s="45">
        <v>0</v>
      </c>
      <c r="Y83" s="61">
        <f>$F$83*X83</f>
        <v>0</v>
      </c>
      <c r="Z83" s="35">
        <v>0</v>
      </c>
      <c r="AA83" s="61">
        <f>$F$83*Z83</f>
        <v>0</v>
      </c>
      <c r="AB83" s="35">
        <f t="shared" si="26"/>
        <v>0</v>
      </c>
      <c r="AC83" s="61">
        <f t="shared" si="27"/>
        <v>0</v>
      </c>
      <c r="AD83" s="50" t="e">
        <f>#REF!-(X83+Z83)</f>
        <v>#REF!</v>
      </c>
      <c r="AE83" s="61" t="e">
        <f>$F$83*AD83</f>
        <v>#REF!</v>
      </c>
      <c r="AF83" s="81"/>
    </row>
    <row r="84" spans="1:32" s="4" customFormat="1">
      <c r="A84" s="54" t="s">
        <v>93</v>
      </c>
      <c r="B84" s="24" t="s">
        <v>148</v>
      </c>
      <c r="C84" s="26" t="s">
        <v>149</v>
      </c>
      <c r="D84" s="27"/>
      <c r="E84" s="45"/>
      <c r="F84" s="28"/>
      <c r="G84" s="35"/>
      <c r="H84" s="46">
        <f>+G84*F83</f>
        <v>0</v>
      </c>
      <c r="I84" s="45"/>
      <c r="J84" s="61">
        <f>$F$83*I84</f>
        <v>0</v>
      </c>
      <c r="K84" s="35"/>
      <c r="L84" s="46">
        <f>+K84*F83</f>
        <v>0</v>
      </c>
      <c r="M84" s="45"/>
      <c r="N84" s="61">
        <f>$F$83*M84</f>
        <v>0</v>
      </c>
      <c r="O84" s="35">
        <v>0.2</v>
      </c>
      <c r="P84" s="46">
        <f>+O84*F83</f>
        <v>1037491.2</v>
      </c>
      <c r="Q84" s="45"/>
      <c r="R84" s="61">
        <f>$F$83*Q84</f>
        <v>0</v>
      </c>
      <c r="S84" s="35"/>
      <c r="T84" s="46">
        <f t="shared" si="29"/>
        <v>0</v>
      </c>
      <c r="U84" s="45"/>
      <c r="V84" s="61">
        <f>$F$83*U84</f>
        <v>0</v>
      </c>
      <c r="W84" s="76">
        <f t="shared" si="28"/>
        <v>0</v>
      </c>
      <c r="X84" s="45">
        <v>0</v>
      </c>
      <c r="Y84" s="61">
        <f>$F$83*X84</f>
        <v>0</v>
      </c>
      <c r="Z84" s="35">
        <v>0</v>
      </c>
      <c r="AA84" s="61">
        <f>$F$83*Z84</f>
        <v>0</v>
      </c>
      <c r="AB84" s="35">
        <f t="shared" si="26"/>
        <v>0</v>
      </c>
      <c r="AC84" s="61">
        <f t="shared" si="27"/>
        <v>0</v>
      </c>
      <c r="AD84" s="45" t="e">
        <f>#REF!-(X84+Z84)</f>
        <v>#REF!</v>
      </c>
      <c r="AE84" s="61" t="e">
        <f>$F$83*AD84</f>
        <v>#REF!</v>
      </c>
      <c r="AF84" s="81"/>
    </row>
    <row r="85" spans="1:32" s="4" customFormat="1">
      <c r="A85" s="54" t="s">
        <v>93</v>
      </c>
      <c r="B85" s="24" t="s">
        <v>150</v>
      </c>
      <c r="C85" s="26" t="s">
        <v>151</v>
      </c>
      <c r="D85" s="27"/>
      <c r="E85" s="45">
        <v>0.02</v>
      </c>
      <c r="F85" s="28">
        <f>+E85*$D$42</f>
        <v>5187456</v>
      </c>
      <c r="G85" s="35">
        <v>0.8</v>
      </c>
      <c r="H85" s="46">
        <f>+G85*$F85</f>
        <v>4149964.7999999998</v>
      </c>
      <c r="I85" s="45">
        <v>0.8</v>
      </c>
      <c r="J85" s="61">
        <f>$F$85*I85</f>
        <v>4149964.7999999998</v>
      </c>
      <c r="K85" s="35"/>
      <c r="L85" s="46">
        <f>+K85*$F85</f>
        <v>0</v>
      </c>
      <c r="M85" s="45"/>
      <c r="N85" s="61">
        <f>$F$85*M85</f>
        <v>0</v>
      </c>
      <c r="O85" s="35"/>
      <c r="P85" s="46">
        <f>+O85*$F85</f>
        <v>0</v>
      </c>
      <c r="Q85" s="45"/>
      <c r="R85" s="61">
        <f>$F$85*Q85</f>
        <v>0</v>
      </c>
      <c r="S85" s="35"/>
      <c r="T85" s="46">
        <f t="shared" si="29"/>
        <v>0</v>
      </c>
      <c r="U85" s="45"/>
      <c r="V85" s="61">
        <f>$F$85*U85</f>
        <v>0</v>
      </c>
      <c r="W85" s="76">
        <f t="shared" si="28"/>
        <v>4149964.7999999998</v>
      </c>
      <c r="X85" s="45">
        <v>0</v>
      </c>
      <c r="Y85" s="61">
        <f>$F$85*X85</f>
        <v>0</v>
      </c>
      <c r="Z85" s="35">
        <v>0</v>
      </c>
      <c r="AA85" s="61">
        <f>$F$85*Z85</f>
        <v>0</v>
      </c>
      <c r="AB85" s="35">
        <f t="shared" si="26"/>
        <v>0</v>
      </c>
      <c r="AC85" s="61">
        <f t="shared" si="27"/>
        <v>0</v>
      </c>
      <c r="AD85" s="50" t="e">
        <f>#REF!-(X85+Z85)</f>
        <v>#REF!</v>
      </c>
      <c r="AE85" s="61" t="e">
        <f>$F$85*AD85</f>
        <v>#REF!</v>
      </c>
      <c r="AF85" s="83" t="s">
        <v>152</v>
      </c>
    </row>
    <row r="86" spans="1:32" s="4" customFormat="1">
      <c r="A86" s="54" t="s">
        <v>93</v>
      </c>
      <c r="B86" s="24" t="s">
        <v>153</v>
      </c>
      <c r="C86" s="26" t="s">
        <v>154</v>
      </c>
      <c r="D86" s="27"/>
      <c r="E86" s="45"/>
      <c r="F86" s="28"/>
      <c r="G86" s="35"/>
      <c r="H86" s="46">
        <f>+G86*F85</f>
        <v>0</v>
      </c>
      <c r="I86" s="45"/>
      <c r="J86" s="61">
        <f>$F$85*I86</f>
        <v>0</v>
      </c>
      <c r="K86" s="35"/>
      <c r="L86" s="46">
        <f>+K86*F85</f>
        <v>0</v>
      </c>
      <c r="M86" s="45"/>
      <c r="N86" s="61">
        <f>$F$85*M86</f>
        <v>0</v>
      </c>
      <c r="O86" s="35">
        <v>0.2</v>
      </c>
      <c r="P86" s="46">
        <f>+O86*F85</f>
        <v>1037491.2</v>
      </c>
      <c r="Q86" s="45"/>
      <c r="R86" s="61">
        <f>$F$85*Q86</f>
        <v>0</v>
      </c>
      <c r="S86" s="35"/>
      <c r="T86" s="46">
        <f t="shared" si="29"/>
        <v>0</v>
      </c>
      <c r="U86" s="45"/>
      <c r="V86" s="61">
        <f>$F$85*U86</f>
        <v>0</v>
      </c>
      <c r="W86" s="76">
        <f t="shared" si="28"/>
        <v>0</v>
      </c>
      <c r="X86" s="45">
        <v>0</v>
      </c>
      <c r="Y86" s="61">
        <f>$F$85*X86</f>
        <v>0</v>
      </c>
      <c r="Z86" s="35">
        <v>0</v>
      </c>
      <c r="AA86" s="61">
        <f>$F$85*Z86</f>
        <v>0</v>
      </c>
      <c r="AB86" s="35">
        <f t="shared" si="26"/>
        <v>0</v>
      </c>
      <c r="AC86" s="61">
        <f t="shared" si="27"/>
        <v>0</v>
      </c>
      <c r="AD86" s="45" t="e">
        <f>#REF!-(X86+Z86)</f>
        <v>#REF!</v>
      </c>
      <c r="AE86" s="61" t="e">
        <f>$F$85*AD86</f>
        <v>#REF!</v>
      </c>
      <c r="AF86" s="81"/>
    </row>
    <row r="87" spans="1:32" s="5" customFormat="1">
      <c r="A87" s="54" t="s">
        <v>93</v>
      </c>
      <c r="B87" s="48" t="s">
        <v>155</v>
      </c>
      <c r="C87" s="49" t="s">
        <v>156</v>
      </c>
      <c r="D87" s="40"/>
      <c r="E87" s="50">
        <v>0.02</v>
      </c>
      <c r="F87" s="36">
        <f>+E87*$D$42</f>
        <v>5187456</v>
      </c>
      <c r="G87" s="35">
        <v>0.8</v>
      </c>
      <c r="H87" s="46">
        <f>+G87*$F87</f>
        <v>4149964.7999999998</v>
      </c>
      <c r="I87" s="45">
        <v>0.8</v>
      </c>
      <c r="J87" s="61">
        <f>$F$87*I87</f>
        <v>4149964.7999999998</v>
      </c>
      <c r="K87" s="35"/>
      <c r="L87" s="46">
        <f>+K87*$F87</f>
        <v>0</v>
      </c>
      <c r="M87" s="45"/>
      <c r="N87" s="61">
        <f>$F$87*M87</f>
        <v>0</v>
      </c>
      <c r="O87" s="35"/>
      <c r="P87" s="46">
        <f>+O87*$F87</f>
        <v>0</v>
      </c>
      <c r="Q87" s="45"/>
      <c r="R87" s="61">
        <f>$F$87*Q87</f>
        <v>0</v>
      </c>
      <c r="S87" s="35"/>
      <c r="T87" s="46">
        <f t="shared" si="29"/>
        <v>0</v>
      </c>
      <c r="U87" s="45"/>
      <c r="V87" s="61">
        <f>$F$87*U87</f>
        <v>0</v>
      </c>
      <c r="W87" s="76">
        <f t="shared" si="28"/>
        <v>4149964.7999999998</v>
      </c>
      <c r="X87" s="45">
        <v>0</v>
      </c>
      <c r="Y87" s="61">
        <f>$F$87*X87</f>
        <v>0</v>
      </c>
      <c r="Z87" s="35">
        <v>0</v>
      </c>
      <c r="AA87" s="61">
        <f>$F$87*Z87</f>
        <v>0</v>
      </c>
      <c r="AB87" s="35">
        <f t="shared" si="26"/>
        <v>0</v>
      </c>
      <c r="AC87" s="61">
        <f t="shared" si="27"/>
        <v>0</v>
      </c>
      <c r="AD87" s="50" t="e">
        <f>#REF!-(X87+Z87)</f>
        <v>#REF!</v>
      </c>
      <c r="AE87" s="61" t="e">
        <f>$F$87*AD87</f>
        <v>#REF!</v>
      </c>
      <c r="AF87" s="81"/>
    </row>
    <row r="88" spans="1:32" s="4" customFormat="1">
      <c r="A88" s="54" t="s">
        <v>93</v>
      </c>
      <c r="B88" s="24" t="s">
        <v>157</v>
      </c>
      <c r="C88" s="26" t="s">
        <v>158</v>
      </c>
      <c r="D88" s="27"/>
      <c r="E88" s="45"/>
      <c r="F88" s="28"/>
      <c r="G88" s="35"/>
      <c r="H88" s="46">
        <f>+G88*F87</f>
        <v>0</v>
      </c>
      <c r="I88" s="45"/>
      <c r="J88" s="61">
        <f>$F$87*I88</f>
        <v>0</v>
      </c>
      <c r="K88" s="35"/>
      <c r="L88" s="46">
        <f>+K88*F87</f>
        <v>0</v>
      </c>
      <c r="M88" s="45"/>
      <c r="N88" s="61">
        <f>$F$87*M88</f>
        <v>0</v>
      </c>
      <c r="O88" s="35">
        <v>0.2</v>
      </c>
      <c r="P88" s="46">
        <f>+O88*F87</f>
        <v>1037491.2</v>
      </c>
      <c r="Q88" s="45"/>
      <c r="R88" s="61">
        <f>$F$87*Q88</f>
        <v>0</v>
      </c>
      <c r="S88" s="35"/>
      <c r="T88" s="46">
        <f t="shared" si="29"/>
        <v>0</v>
      </c>
      <c r="U88" s="45"/>
      <c r="V88" s="61">
        <f>$F$87*U88</f>
        <v>0</v>
      </c>
      <c r="W88" s="76">
        <f t="shared" si="28"/>
        <v>0</v>
      </c>
      <c r="X88" s="45">
        <v>0</v>
      </c>
      <c r="Y88" s="61">
        <f>$F$87*X88</f>
        <v>0</v>
      </c>
      <c r="Z88" s="35">
        <v>0</v>
      </c>
      <c r="AA88" s="61">
        <f>$F$87*Z88</f>
        <v>0</v>
      </c>
      <c r="AB88" s="35">
        <f t="shared" si="26"/>
        <v>0</v>
      </c>
      <c r="AC88" s="61">
        <f t="shared" si="27"/>
        <v>0</v>
      </c>
      <c r="AD88" s="45" t="e">
        <f>#REF!-(X88+Z88)</f>
        <v>#REF!</v>
      </c>
      <c r="AE88" s="61" t="e">
        <f>$F$87*AD88</f>
        <v>#REF!</v>
      </c>
      <c r="AF88" s="81"/>
    </row>
    <row r="89" spans="1:32" s="4" customFormat="1">
      <c r="A89" s="54" t="s">
        <v>93</v>
      </c>
      <c r="B89" s="24" t="s">
        <v>159</v>
      </c>
      <c r="C89" s="26" t="s">
        <v>160</v>
      </c>
      <c r="D89" s="27"/>
      <c r="E89" s="45">
        <v>0.04</v>
      </c>
      <c r="F89" s="28">
        <f>+E89*$D$42</f>
        <v>10374912</v>
      </c>
      <c r="G89" s="35"/>
      <c r="H89" s="46">
        <f>+G89*$F89</f>
        <v>0</v>
      </c>
      <c r="I89" s="45"/>
      <c r="J89" s="61">
        <f>$F$89*I89</f>
        <v>0</v>
      </c>
      <c r="K89" s="35"/>
      <c r="L89" s="46">
        <f>+K89*$F89</f>
        <v>0</v>
      </c>
      <c r="M89" s="45"/>
      <c r="N89" s="61">
        <f>$F$89*M89</f>
        <v>0</v>
      </c>
      <c r="O89" s="35">
        <v>0.8</v>
      </c>
      <c r="P89" s="46">
        <f>+O89*$F89</f>
        <v>8299929.5999999996</v>
      </c>
      <c r="Q89" s="45">
        <v>0.25</v>
      </c>
      <c r="R89" s="61">
        <f>$F$89*Q89</f>
        <v>2593728</v>
      </c>
      <c r="S89" s="35"/>
      <c r="T89" s="46">
        <f t="shared" si="29"/>
        <v>0</v>
      </c>
      <c r="U89" s="45"/>
      <c r="V89" s="61">
        <f>$F$89*U89</f>
        <v>0</v>
      </c>
      <c r="W89" s="76">
        <f t="shared" si="28"/>
        <v>2593728</v>
      </c>
      <c r="X89" s="45">
        <v>0</v>
      </c>
      <c r="Y89" s="61">
        <f>$F$89*X89</f>
        <v>0</v>
      </c>
      <c r="Z89" s="35">
        <v>0.25</v>
      </c>
      <c r="AA89" s="61">
        <f>$F$89*Z89</f>
        <v>2593728</v>
      </c>
      <c r="AB89" s="35">
        <f t="shared" si="26"/>
        <v>0.25</v>
      </c>
      <c r="AC89" s="61">
        <f t="shared" si="27"/>
        <v>2593728</v>
      </c>
      <c r="AD89" s="45" t="e">
        <f>#REF!-(X89+Z89)</f>
        <v>#REF!</v>
      </c>
      <c r="AE89" s="61" t="e">
        <f>$F$89*AD89</f>
        <v>#REF!</v>
      </c>
      <c r="AF89" s="81"/>
    </row>
    <row r="90" spans="1:32" s="4" customFormat="1">
      <c r="A90" s="54" t="s">
        <v>93</v>
      </c>
      <c r="B90" s="24" t="s">
        <v>161</v>
      </c>
      <c r="C90" s="26" t="s">
        <v>162</v>
      </c>
      <c r="D90" s="27"/>
      <c r="E90" s="45"/>
      <c r="F90" s="28"/>
      <c r="G90" s="35"/>
      <c r="H90" s="46">
        <f>+G90*F89</f>
        <v>0</v>
      </c>
      <c r="I90" s="45"/>
      <c r="J90" s="61">
        <f>$F$89*I90</f>
        <v>0</v>
      </c>
      <c r="K90" s="35"/>
      <c r="L90" s="46">
        <f>+K90*$F90</f>
        <v>0</v>
      </c>
      <c r="M90" s="45"/>
      <c r="N90" s="61">
        <f>$F$89*M90</f>
        <v>0</v>
      </c>
      <c r="O90" s="35">
        <v>0.1</v>
      </c>
      <c r="P90" s="46">
        <f>+O90*F89</f>
        <v>1037491.2</v>
      </c>
      <c r="Q90" s="45">
        <v>0.1</v>
      </c>
      <c r="R90" s="61">
        <f>$F$89*Q90</f>
        <v>1037491.2</v>
      </c>
      <c r="S90" s="35">
        <v>0.1</v>
      </c>
      <c r="T90" s="46">
        <f>+S90*F89</f>
        <v>1037491.2</v>
      </c>
      <c r="U90" s="45"/>
      <c r="V90" s="61">
        <f>$F$89*U90</f>
        <v>0</v>
      </c>
      <c r="W90" s="76">
        <f t="shared" si="28"/>
        <v>1037491.2</v>
      </c>
      <c r="X90" s="45">
        <v>0</v>
      </c>
      <c r="Y90" s="61">
        <f>$F$89*X90</f>
        <v>0</v>
      </c>
      <c r="Z90" s="35">
        <v>0.05</v>
      </c>
      <c r="AA90" s="61">
        <f>$F$89*Z90</f>
        <v>518745.59999999998</v>
      </c>
      <c r="AB90" s="35">
        <f t="shared" si="26"/>
        <v>0.05</v>
      </c>
      <c r="AC90" s="61">
        <f t="shared" si="27"/>
        <v>518745.59999999998</v>
      </c>
      <c r="AD90" s="45" t="e">
        <f>#REF!-(X90+Z90)</f>
        <v>#REF!</v>
      </c>
      <c r="AE90" s="61" t="e">
        <f>$F$89*AD90</f>
        <v>#REF!</v>
      </c>
      <c r="AF90" s="81"/>
    </row>
    <row r="91" spans="1:32" s="4" customFormat="1">
      <c r="A91" s="54" t="s">
        <v>93</v>
      </c>
      <c r="B91" s="24" t="s">
        <v>163</v>
      </c>
      <c r="C91" s="26" t="s">
        <v>164</v>
      </c>
      <c r="D91" s="27"/>
      <c r="E91" s="45">
        <v>0.04</v>
      </c>
      <c r="F91" s="28">
        <f>+E91*$D$42</f>
        <v>10374912</v>
      </c>
      <c r="G91" s="35"/>
      <c r="H91" s="46">
        <f>+G91*$F91</f>
        <v>0</v>
      </c>
      <c r="I91" s="45"/>
      <c r="J91" s="61">
        <f>$F$91*I91</f>
        <v>0</v>
      </c>
      <c r="K91" s="35"/>
      <c r="L91" s="46">
        <f>+K91*$F91</f>
        <v>0</v>
      </c>
      <c r="M91" s="45"/>
      <c r="N91" s="61">
        <f>$F$91*M91</f>
        <v>0</v>
      </c>
      <c r="O91" s="35">
        <v>0.8</v>
      </c>
      <c r="P91" s="46">
        <f>+O91*$F91</f>
        <v>8299929.5999999996</v>
      </c>
      <c r="Q91" s="45">
        <v>0.6</v>
      </c>
      <c r="R91" s="61">
        <f>$F$91*Q91</f>
        <v>6224947.2000000002</v>
      </c>
      <c r="S91" s="35"/>
      <c r="T91" s="46">
        <f>+S91*$F91</f>
        <v>0</v>
      </c>
      <c r="U91" s="45"/>
      <c r="V91" s="61">
        <f>$F$91*U91</f>
        <v>0</v>
      </c>
      <c r="W91" s="76">
        <f t="shared" si="28"/>
        <v>6224947.2000000002</v>
      </c>
      <c r="X91" s="45">
        <v>0.6</v>
      </c>
      <c r="Y91" s="61">
        <f>$F$91*X91</f>
        <v>6224947.2000000002</v>
      </c>
      <c r="Z91" s="35">
        <v>0</v>
      </c>
      <c r="AA91" s="61">
        <f>$F$91*Z91</f>
        <v>0</v>
      </c>
      <c r="AB91" s="35">
        <f t="shared" si="26"/>
        <v>0.6</v>
      </c>
      <c r="AC91" s="61">
        <f t="shared" si="27"/>
        <v>6224947.2000000002</v>
      </c>
      <c r="AD91" s="45" t="e">
        <f>#REF!-(X91+Z91)</f>
        <v>#REF!</v>
      </c>
      <c r="AE91" s="61" t="e">
        <f>$F$91*AD91</f>
        <v>#REF!</v>
      </c>
      <c r="AF91" s="81"/>
    </row>
    <row r="92" spans="1:32" s="4" customFormat="1">
      <c r="A92" s="54" t="s">
        <v>93</v>
      </c>
      <c r="B92" s="24" t="s">
        <v>165</v>
      </c>
      <c r="C92" s="26" t="s">
        <v>166</v>
      </c>
      <c r="D92" s="27"/>
      <c r="E92" s="45"/>
      <c r="F92" s="28"/>
      <c r="G92" s="35"/>
      <c r="H92" s="46">
        <f>+G92*F90</f>
        <v>0</v>
      </c>
      <c r="I92" s="45"/>
      <c r="J92" s="61">
        <f>$F$91*I92</f>
        <v>0</v>
      </c>
      <c r="K92" s="35"/>
      <c r="L92" s="46">
        <f>+K92*$F92</f>
        <v>0</v>
      </c>
      <c r="M92" s="45"/>
      <c r="N92" s="61">
        <f>$F$91*M92</f>
        <v>0</v>
      </c>
      <c r="O92" s="35">
        <v>0.1</v>
      </c>
      <c r="P92" s="46">
        <f>+O92*F91</f>
        <v>1037491.2</v>
      </c>
      <c r="Q92" s="45">
        <v>0.12</v>
      </c>
      <c r="R92" s="61">
        <f>$F$91*Q92</f>
        <v>1244989.4399999999</v>
      </c>
      <c r="S92" s="35">
        <v>0.1</v>
      </c>
      <c r="T92" s="46">
        <f>+S92*F91</f>
        <v>1037491.2</v>
      </c>
      <c r="U92" s="45"/>
      <c r="V92" s="61">
        <f>$F$91*U92</f>
        <v>0</v>
      </c>
      <c r="W92" s="76">
        <f t="shared" si="28"/>
        <v>1244989.4399999999</v>
      </c>
      <c r="X92" s="45">
        <v>0</v>
      </c>
      <c r="Y92" s="61">
        <f>$F$91*X92</f>
        <v>0</v>
      </c>
      <c r="Z92" s="35">
        <v>0.12</v>
      </c>
      <c r="AA92" s="61">
        <f>$F$91*Z92</f>
        <v>1244989.4399999999</v>
      </c>
      <c r="AB92" s="35">
        <f t="shared" si="26"/>
        <v>0.12</v>
      </c>
      <c r="AC92" s="61">
        <f t="shared" si="27"/>
        <v>1244989.4399999999</v>
      </c>
      <c r="AD92" s="45" t="e">
        <f>#REF!-(X92+Z92)</f>
        <v>#REF!</v>
      </c>
      <c r="AE92" s="61" t="e">
        <f>$F$91*AD92</f>
        <v>#REF!</v>
      </c>
      <c r="AF92" s="81"/>
    </row>
    <row r="93" spans="1:32" s="4" customFormat="1">
      <c r="A93" s="54" t="s">
        <v>93</v>
      </c>
      <c r="B93" s="24" t="s">
        <v>167</v>
      </c>
      <c r="C93" s="26" t="s">
        <v>168</v>
      </c>
      <c r="D93" s="27"/>
      <c r="E93" s="45">
        <v>0.02</v>
      </c>
      <c r="F93" s="28">
        <f>+E93*$D$42</f>
        <v>5187456</v>
      </c>
      <c r="G93" s="35"/>
      <c r="H93" s="46">
        <f>+G93*F91</f>
        <v>0</v>
      </c>
      <c r="I93" s="45"/>
      <c r="J93" s="61">
        <f>$F$93*I93</f>
        <v>0</v>
      </c>
      <c r="K93" s="35"/>
      <c r="L93" s="46"/>
      <c r="M93" s="45"/>
      <c r="N93" s="61">
        <f>$F$93*M93</f>
        <v>0</v>
      </c>
      <c r="O93" s="35"/>
      <c r="P93" s="46"/>
      <c r="Q93" s="45"/>
      <c r="R93" s="61">
        <f>$F$93*Q93</f>
        <v>0</v>
      </c>
      <c r="S93" s="35">
        <v>1</v>
      </c>
      <c r="T93" s="46">
        <f>+S93*F93</f>
        <v>5187456</v>
      </c>
      <c r="U93" s="45"/>
      <c r="V93" s="61">
        <f>$F$93*U93</f>
        <v>0</v>
      </c>
      <c r="W93" s="76">
        <f t="shared" si="28"/>
        <v>0</v>
      </c>
      <c r="X93" s="45">
        <v>0</v>
      </c>
      <c r="Y93" s="61">
        <f>$F$93*X93</f>
        <v>0</v>
      </c>
      <c r="Z93" s="35">
        <v>0</v>
      </c>
      <c r="AA93" s="61">
        <f>$F$93*Z93</f>
        <v>0</v>
      </c>
      <c r="AB93" s="35">
        <f t="shared" si="26"/>
        <v>0</v>
      </c>
      <c r="AC93" s="61">
        <f t="shared" si="27"/>
        <v>0</v>
      </c>
      <c r="AD93" s="45" t="e">
        <f>#REF!-(X93+Z93)</f>
        <v>#REF!</v>
      </c>
      <c r="AE93" s="61" t="e">
        <f>$F$93*AD93</f>
        <v>#REF!</v>
      </c>
      <c r="AF93" s="81"/>
    </row>
    <row r="94" spans="1:32" s="4" customFormat="1">
      <c r="A94" s="54" t="s">
        <v>93</v>
      </c>
      <c r="B94" s="24" t="s">
        <v>169</v>
      </c>
      <c r="C94" s="26" t="s">
        <v>170</v>
      </c>
      <c r="D94" s="27"/>
      <c r="E94" s="45">
        <v>0.02</v>
      </c>
      <c r="F94" s="28">
        <f>+E94*$D$42</f>
        <v>5187456</v>
      </c>
      <c r="G94" s="35"/>
      <c r="H94" s="46">
        <f>+G94*F92</f>
        <v>0</v>
      </c>
      <c r="I94" s="45"/>
      <c r="J94" s="61">
        <f>$F$94*I94</f>
        <v>0</v>
      </c>
      <c r="K94" s="35"/>
      <c r="L94" s="46"/>
      <c r="M94" s="45"/>
      <c r="N94" s="61">
        <f>$F$94*M94</f>
        <v>0</v>
      </c>
      <c r="O94" s="35"/>
      <c r="P94" s="46"/>
      <c r="Q94" s="45"/>
      <c r="R94" s="61">
        <f>$F$94*Q94</f>
        <v>0</v>
      </c>
      <c r="S94" s="35">
        <v>1</v>
      </c>
      <c r="T94" s="46">
        <f>+S94*F94</f>
        <v>5187456</v>
      </c>
      <c r="U94" s="72"/>
      <c r="V94" s="61">
        <f>$F$94*U94</f>
        <v>0</v>
      </c>
      <c r="W94" s="76">
        <f t="shared" si="28"/>
        <v>0</v>
      </c>
      <c r="X94" s="45">
        <v>0</v>
      </c>
      <c r="Y94" s="61">
        <f>$F$94*X94</f>
        <v>0</v>
      </c>
      <c r="Z94" s="35"/>
      <c r="AA94" s="61">
        <f>$F$94*Z94</f>
        <v>0</v>
      </c>
      <c r="AB94" s="35">
        <f t="shared" si="26"/>
        <v>0</v>
      </c>
      <c r="AC94" s="61">
        <f t="shared" si="27"/>
        <v>0</v>
      </c>
      <c r="AD94" s="45" t="e">
        <f>#REF!-(X94+Z94)</f>
        <v>#REF!</v>
      </c>
      <c r="AE94" s="61" t="e">
        <f>$F$94*AD94</f>
        <v>#REF!</v>
      </c>
      <c r="AF94" s="81" t="s">
        <v>152</v>
      </c>
    </row>
    <row r="95" spans="1:32" s="4" customFormat="1">
      <c r="A95" s="54" t="s">
        <v>93</v>
      </c>
      <c r="B95" s="24" t="s">
        <v>171</v>
      </c>
      <c r="C95" s="26" t="s">
        <v>172</v>
      </c>
      <c r="D95" s="27"/>
      <c r="E95" s="45">
        <v>0.02</v>
      </c>
      <c r="F95" s="28">
        <f>+E95*$D$42</f>
        <v>5187456</v>
      </c>
      <c r="G95" s="35"/>
      <c r="H95" s="46">
        <f>+G95*$F95</f>
        <v>0</v>
      </c>
      <c r="I95" s="45"/>
      <c r="J95" s="61">
        <f>$F$95*I95</f>
        <v>0</v>
      </c>
      <c r="K95" s="35">
        <v>0.8</v>
      </c>
      <c r="L95" s="46">
        <f>+K95*$F95</f>
        <v>4149964.7999999998</v>
      </c>
      <c r="M95" s="45">
        <v>0.8</v>
      </c>
      <c r="N95" s="61">
        <f>$F$95*M95</f>
        <v>4149964.7999999998</v>
      </c>
      <c r="O95" s="35"/>
      <c r="P95" s="46">
        <f>+O95*$F95</f>
        <v>0</v>
      </c>
      <c r="Q95" s="45"/>
      <c r="R95" s="61">
        <f>$F$95*Q95</f>
        <v>0</v>
      </c>
      <c r="S95" s="35"/>
      <c r="T95" s="46">
        <f>+S95*$F95</f>
        <v>0</v>
      </c>
      <c r="U95" s="45"/>
      <c r="V95" s="61">
        <f>$F$95*U95</f>
        <v>0</v>
      </c>
      <c r="W95" s="76">
        <f t="shared" si="28"/>
        <v>4149964.7999999998</v>
      </c>
      <c r="X95" s="45">
        <v>0</v>
      </c>
      <c r="Y95" s="61">
        <f>$F$95*X95</f>
        <v>0</v>
      </c>
      <c r="Z95" s="35">
        <v>0.8</v>
      </c>
      <c r="AA95" s="61">
        <f>$F$95*Z95</f>
        <v>4149964.7999999998</v>
      </c>
      <c r="AB95" s="35">
        <f t="shared" si="26"/>
        <v>0.8</v>
      </c>
      <c r="AC95" s="61">
        <f t="shared" si="27"/>
        <v>4149964.7999999998</v>
      </c>
      <c r="AD95" s="45" t="e">
        <f>#REF!-(X95+Z95)</f>
        <v>#REF!</v>
      </c>
      <c r="AE95" s="61" t="e">
        <f>$F$95*AD95</f>
        <v>#REF!</v>
      </c>
      <c r="AF95" s="81"/>
    </row>
    <row r="96" spans="1:32" s="4" customFormat="1">
      <c r="A96" s="54" t="s">
        <v>93</v>
      </c>
      <c r="B96" s="24" t="s">
        <v>173</v>
      </c>
      <c r="C96" s="26" t="s">
        <v>174</v>
      </c>
      <c r="D96" s="27"/>
      <c r="E96" s="45"/>
      <c r="F96" s="28"/>
      <c r="G96" s="35"/>
      <c r="H96" s="46">
        <f>+G96*F95</f>
        <v>0</v>
      </c>
      <c r="I96" s="45"/>
      <c r="J96" s="61">
        <f>$F$95*I96</f>
        <v>0</v>
      </c>
      <c r="K96" s="35"/>
      <c r="L96" s="46">
        <f>+K96*$F96</f>
        <v>0</v>
      </c>
      <c r="M96" s="45"/>
      <c r="N96" s="61">
        <f>$F$95*M96</f>
        <v>0</v>
      </c>
      <c r="O96" s="35">
        <v>0.2</v>
      </c>
      <c r="P96" s="46">
        <f>+O96*F95</f>
        <v>1037491.2</v>
      </c>
      <c r="Q96" s="45">
        <v>0.1</v>
      </c>
      <c r="R96" s="61">
        <f>$F$95*Q96</f>
        <v>518745.59999999998</v>
      </c>
      <c r="S96" s="35"/>
      <c r="T96" s="46">
        <f>+S96*$F96</f>
        <v>0</v>
      </c>
      <c r="U96" s="45"/>
      <c r="V96" s="61">
        <f>$F$95*U96</f>
        <v>0</v>
      </c>
      <c r="W96" s="76">
        <f t="shared" si="28"/>
        <v>518745.59999999998</v>
      </c>
      <c r="X96" s="45">
        <v>0.1</v>
      </c>
      <c r="Y96" s="61">
        <f>$F$95*X96</f>
        <v>518745.59999999998</v>
      </c>
      <c r="Z96" s="35">
        <v>0</v>
      </c>
      <c r="AA96" s="61">
        <f>$F$95*Z96</f>
        <v>0</v>
      </c>
      <c r="AB96" s="35">
        <f t="shared" si="26"/>
        <v>0.1</v>
      </c>
      <c r="AC96" s="61">
        <f t="shared" si="27"/>
        <v>518745.59999999998</v>
      </c>
      <c r="AD96" s="45" t="e">
        <f>#REF!-(X96+Z96)</f>
        <v>#REF!</v>
      </c>
      <c r="AE96" s="61" t="e">
        <f>$F$95*AD96</f>
        <v>#REF!</v>
      </c>
      <c r="AF96" s="81"/>
    </row>
    <row r="97" spans="1:32" s="4" customFormat="1">
      <c r="A97" s="54" t="s">
        <v>93</v>
      </c>
      <c r="B97" s="24" t="s">
        <v>175</v>
      </c>
      <c r="C97" s="26" t="s">
        <v>176</v>
      </c>
      <c r="D97" s="27"/>
      <c r="E97" s="45">
        <v>0.02</v>
      </c>
      <c r="F97" s="28">
        <f>+E97*$D$42</f>
        <v>5187456</v>
      </c>
      <c r="G97" s="35">
        <v>0.8</v>
      </c>
      <c r="H97" s="46">
        <f>+G97*$F97</f>
        <v>4149964.7999999998</v>
      </c>
      <c r="I97" s="45">
        <v>0.8</v>
      </c>
      <c r="J97" s="61">
        <f>$F$97*I97</f>
        <v>4149964.7999999998</v>
      </c>
      <c r="K97" s="35"/>
      <c r="L97" s="46">
        <f>+K97*$F97</f>
        <v>0</v>
      </c>
      <c r="M97" s="45"/>
      <c r="N97" s="61">
        <f>$F$97*M97</f>
        <v>0</v>
      </c>
      <c r="O97" s="35"/>
      <c r="P97" s="46">
        <f t="shared" ref="P97:P101" si="30">+O97*$F97</f>
        <v>0</v>
      </c>
      <c r="Q97" s="45"/>
      <c r="R97" s="61">
        <f>$F$97*Q97</f>
        <v>0</v>
      </c>
      <c r="S97" s="35"/>
      <c r="T97" s="46">
        <f>+S97*$F97</f>
        <v>0</v>
      </c>
      <c r="U97" s="45"/>
      <c r="V97" s="61">
        <f>$F$97*U97</f>
        <v>0</v>
      </c>
      <c r="W97" s="76">
        <f t="shared" si="28"/>
        <v>4149964.7999999998</v>
      </c>
      <c r="X97" s="45">
        <v>0</v>
      </c>
      <c r="Y97" s="61">
        <f>$F$97*X97</f>
        <v>0</v>
      </c>
      <c r="Z97" s="35">
        <v>0.3</v>
      </c>
      <c r="AA97" s="61">
        <f>$F$97*Z97</f>
        <v>1556236.8</v>
      </c>
      <c r="AB97" s="35">
        <f t="shared" si="26"/>
        <v>0.3</v>
      </c>
      <c r="AC97" s="61">
        <f t="shared" si="27"/>
        <v>1556236.8</v>
      </c>
      <c r="AD97" s="45" t="e">
        <f>#REF!-(X97+Z97)</f>
        <v>#REF!</v>
      </c>
      <c r="AE97" s="61" t="e">
        <f>$F$97*AD97</f>
        <v>#REF!</v>
      </c>
      <c r="AF97" s="81"/>
    </row>
    <row r="98" spans="1:32" s="4" customFormat="1">
      <c r="A98" s="54" t="s">
        <v>93</v>
      </c>
      <c r="B98" s="24" t="s">
        <v>177</v>
      </c>
      <c r="C98" s="26" t="s">
        <v>178</v>
      </c>
      <c r="D98" s="27"/>
      <c r="E98" s="45"/>
      <c r="F98" s="28"/>
      <c r="G98" s="35"/>
      <c r="H98" s="46">
        <f>+G98*F97</f>
        <v>0</v>
      </c>
      <c r="I98" s="45"/>
      <c r="J98" s="61">
        <f>$F$97*I98</f>
        <v>0</v>
      </c>
      <c r="K98" s="35">
        <v>0.2</v>
      </c>
      <c r="L98" s="46">
        <f>+K98*F97</f>
        <v>1037491.2</v>
      </c>
      <c r="M98" s="45"/>
      <c r="N98" s="61">
        <f>$F$97*M98</f>
        <v>0</v>
      </c>
      <c r="O98" s="35"/>
      <c r="P98" s="46">
        <f t="shared" si="30"/>
        <v>0</v>
      </c>
      <c r="Q98" s="45"/>
      <c r="R98" s="61">
        <f>$F$97*Q98</f>
        <v>0</v>
      </c>
      <c r="S98" s="35"/>
      <c r="T98" s="46">
        <f>+S98*$F98</f>
        <v>0</v>
      </c>
      <c r="U98" s="45"/>
      <c r="V98" s="61">
        <f>$F$97*U98</f>
        <v>0</v>
      </c>
      <c r="W98" s="76">
        <f t="shared" si="28"/>
        <v>0</v>
      </c>
      <c r="X98" s="45">
        <v>0</v>
      </c>
      <c r="Y98" s="61">
        <f>$F$97*X98</f>
        <v>0</v>
      </c>
      <c r="Z98" s="35">
        <v>0</v>
      </c>
      <c r="AA98" s="61">
        <f>$F$97*Z98</f>
        <v>0</v>
      </c>
      <c r="AB98" s="35">
        <f t="shared" si="26"/>
        <v>0</v>
      </c>
      <c r="AC98" s="61">
        <f t="shared" si="27"/>
        <v>0</v>
      </c>
      <c r="AD98" s="45" t="e">
        <f>#REF!-(X98+Z98)</f>
        <v>#REF!</v>
      </c>
      <c r="AE98" s="61" t="e">
        <f>$F$97*AD98</f>
        <v>#REF!</v>
      </c>
      <c r="AF98" s="81"/>
    </row>
    <row r="99" spans="1:32" s="4" customFormat="1">
      <c r="A99" s="54" t="s">
        <v>93</v>
      </c>
      <c r="B99" s="24" t="s">
        <v>179</v>
      </c>
      <c r="C99" s="26" t="s">
        <v>180</v>
      </c>
      <c r="D99" s="27"/>
      <c r="E99" s="45">
        <v>0.02</v>
      </c>
      <c r="F99" s="28">
        <f>+E99*$D$42</f>
        <v>5187456</v>
      </c>
      <c r="G99" s="35"/>
      <c r="H99" s="46">
        <f>+G99*$F99</f>
        <v>0</v>
      </c>
      <c r="I99" s="45"/>
      <c r="J99" s="61">
        <f>$F$99*I99</f>
        <v>0</v>
      </c>
      <c r="K99" s="35"/>
      <c r="L99" s="46">
        <f>+K99*$F99</f>
        <v>0</v>
      </c>
      <c r="M99" s="45"/>
      <c r="N99" s="61">
        <f>$F$99*M99</f>
        <v>0</v>
      </c>
      <c r="O99" s="35"/>
      <c r="P99" s="46">
        <f t="shared" si="30"/>
        <v>0</v>
      </c>
      <c r="Q99" s="45"/>
      <c r="R99" s="61">
        <f>$F$99*Q99</f>
        <v>0</v>
      </c>
      <c r="S99" s="35">
        <v>0.8</v>
      </c>
      <c r="T99" s="46">
        <f>+S99*$F99</f>
        <v>4149964.7999999998</v>
      </c>
      <c r="U99" s="108">
        <v>0</v>
      </c>
      <c r="V99" s="61">
        <f>$F$99*U99</f>
        <v>0</v>
      </c>
      <c r="W99" s="76">
        <f t="shared" si="28"/>
        <v>0</v>
      </c>
      <c r="X99" s="45">
        <v>0</v>
      </c>
      <c r="Y99" s="61">
        <f>$F$99*X99</f>
        <v>0</v>
      </c>
      <c r="Z99" s="35">
        <v>0</v>
      </c>
      <c r="AA99" s="61">
        <f>$F$99*Z99</f>
        <v>0</v>
      </c>
      <c r="AB99" s="35">
        <f t="shared" si="26"/>
        <v>0</v>
      </c>
      <c r="AC99" s="61">
        <f t="shared" si="27"/>
        <v>0</v>
      </c>
      <c r="AD99" s="45" t="e">
        <f>#REF!-(X99+Z99)</f>
        <v>#REF!</v>
      </c>
      <c r="AE99" s="61" t="e">
        <f>$F$99*AD99</f>
        <v>#REF!</v>
      </c>
      <c r="AF99" s="81"/>
    </row>
    <row r="100" spans="1:32" s="4" customFormat="1">
      <c r="A100" s="54" t="s">
        <v>93</v>
      </c>
      <c r="B100" s="24" t="s">
        <v>181</v>
      </c>
      <c r="C100" s="26" t="s">
        <v>182</v>
      </c>
      <c r="D100" s="27"/>
      <c r="E100" s="45"/>
      <c r="F100" s="28"/>
      <c r="G100" s="35"/>
      <c r="H100" s="46">
        <f>+G100*F99</f>
        <v>0</v>
      </c>
      <c r="I100" s="45"/>
      <c r="J100" s="61">
        <f>$F$99*I100</f>
        <v>0</v>
      </c>
      <c r="K100" s="35"/>
      <c r="L100" s="46">
        <f>+K100*$F100</f>
        <v>0</v>
      </c>
      <c r="M100" s="45"/>
      <c r="N100" s="61">
        <f>$F$99*M100</f>
        <v>0</v>
      </c>
      <c r="O100" s="35"/>
      <c r="P100" s="46">
        <f t="shared" si="30"/>
        <v>0</v>
      </c>
      <c r="Q100" s="45"/>
      <c r="R100" s="61">
        <f>$F$99*Q100</f>
        <v>0</v>
      </c>
      <c r="S100" s="35">
        <v>0.2</v>
      </c>
      <c r="T100" s="46">
        <f>+S100*F99</f>
        <v>1037491.2</v>
      </c>
      <c r="U100" s="45"/>
      <c r="V100" s="61">
        <f>$F$99*U100</f>
        <v>0</v>
      </c>
      <c r="W100" s="76">
        <f t="shared" si="28"/>
        <v>0</v>
      </c>
      <c r="X100" s="45">
        <v>0</v>
      </c>
      <c r="Y100" s="61">
        <f>$F$99*X100</f>
        <v>0</v>
      </c>
      <c r="Z100" s="35">
        <v>0</v>
      </c>
      <c r="AA100" s="61">
        <f>$F$99*Z100</f>
        <v>0</v>
      </c>
      <c r="AB100" s="35">
        <f t="shared" si="26"/>
        <v>0</v>
      </c>
      <c r="AC100" s="61">
        <f t="shared" si="27"/>
        <v>0</v>
      </c>
      <c r="AD100" s="45" t="e">
        <f>#REF!-(X100+Z100)</f>
        <v>#REF!</v>
      </c>
      <c r="AE100" s="61" t="e">
        <f>$F$99*AD100</f>
        <v>#REF!</v>
      </c>
      <c r="AF100" s="81"/>
    </row>
    <row r="101" spans="1:32" s="4" customFormat="1">
      <c r="A101" s="54" t="s">
        <v>93</v>
      </c>
      <c r="B101" s="24" t="s">
        <v>183</v>
      </c>
      <c r="C101" s="26" t="s">
        <v>184</v>
      </c>
      <c r="D101" s="27"/>
      <c r="E101" s="45">
        <v>0.02</v>
      </c>
      <c r="F101" s="28">
        <f>+E101*$D$42</f>
        <v>5187456</v>
      </c>
      <c r="G101" s="35"/>
      <c r="H101" s="46">
        <f>+G101*$F101</f>
        <v>0</v>
      </c>
      <c r="I101" s="45"/>
      <c r="J101" s="61">
        <f>$F$101*I101</f>
        <v>0</v>
      </c>
      <c r="K101" s="35">
        <v>0.8</v>
      </c>
      <c r="L101" s="46">
        <f>+K101*$F101</f>
        <v>4149964.7999999998</v>
      </c>
      <c r="M101" s="45">
        <v>0.8</v>
      </c>
      <c r="N101" s="61">
        <f>$F$101*M101</f>
        <v>4149964.7999999998</v>
      </c>
      <c r="O101" s="35"/>
      <c r="P101" s="46">
        <f t="shared" si="30"/>
        <v>0</v>
      </c>
      <c r="Q101" s="45"/>
      <c r="R101" s="61">
        <f>$F$101*Q101</f>
        <v>0</v>
      </c>
      <c r="S101" s="35"/>
      <c r="T101" s="46">
        <f>+S101*$F101</f>
        <v>0</v>
      </c>
      <c r="U101" s="45"/>
      <c r="V101" s="61">
        <f>$F$101*U101</f>
        <v>0</v>
      </c>
      <c r="W101" s="76">
        <f t="shared" si="28"/>
        <v>4149964.7999999998</v>
      </c>
      <c r="X101" s="45">
        <v>0</v>
      </c>
      <c r="Y101" s="61">
        <f>$F$101*X101</f>
        <v>0</v>
      </c>
      <c r="Z101" s="35">
        <v>0</v>
      </c>
      <c r="AA101" s="61">
        <f>$F$101*Z101</f>
        <v>0</v>
      </c>
      <c r="AB101" s="35">
        <f t="shared" si="26"/>
        <v>0</v>
      </c>
      <c r="AC101" s="61">
        <f t="shared" si="27"/>
        <v>0</v>
      </c>
      <c r="AD101" s="45" t="e">
        <f>#REF!-(X101+Z101)</f>
        <v>#REF!</v>
      </c>
      <c r="AE101" s="61" t="e">
        <f>$F$101*AD101</f>
        <v>#REF!</v>
      </c>
      <c r="AF101" s="81"/>
    </row>
    <row r="102" spans="1:32" s="4" customFormat="1">
      <c r="A102" s="54" t="s">
        <v>93</v>
      </c>
      <c r="B102" s="24" t="s">
        <v>185</v>
      </c>
      <c r="C102" s="26" t="s">
        <v>186</v>
      </c>
      <c r="D102" s="27"/>
      <c r="E102" s="45"/>
      <c r="F102" s="28"/>
      <c r="G102" s="35"/>
      <c r="H102" s="46">
        <f>+G102*F101</f>
        <v>0</v>
      </c>
      <c r="I102" s="45"/>
      <c r="J102" s="61">
        <f>$F$101*I102</f>
        <v>0</v>
      </c>
      <c r="K102" s="35">
        <v>0.1</v>
      </c>
      <c r="L102" s="46">
        <f>+K102*F101</f>
        <v>518745.59999999998</v>
      </c>
      <c r="M102" s="45">
        <v>0.1</v>
      </c>
      <c r="N102" s="61">
        <f>$F$101*M102</f>
        <v>518745.59999999998</v>
      </c>
      <c r="O102" s="35">
        <v>0.1</v>
      </c>
      <c r="P102" s="46">
        <f>+O102*F101</f>
        <v>518745.59999999998</v>
      </c>
      <c r="Q102" s="45"/>
      <c r="R102" s="61">
        <f>$F$101*Q102</f>
        <v>0</v>
      </c>
      <c r="S102" s="35"/>
      <c r="T102" s="46">
        <f>+S102*$F102</f>
        <v>0</v>
      </c>
      <c r="U102" s="45"/>
      <c r="V102" s="61">
        <f>$F$101*U102</f>
        <v>0</v>
      </c>
      <c r="W102" s="76">
        <f t="shared" si="28"/>
        <v>518745.59999999998</v>
      </c>
      <c r="X102" s="45">
        <v>0</v>
      </c>
      <c r="Y102" s="61">
        <f>$F$101*X102</f>
        <v>0</v>
      </c>
      <c r="Z102" s="35">
        <v>0</v>
      </c>
      <c r="AA102" s="61">
        <f>$F$101*Z102</f>
        <v>0</v>
      </c>
      <c r="AB102" s="35">
        <f t="shared" si="26"/>
        <v>0</v>
      </c>
      <c r="AC102" s="61">
        <f t="shared" si="27"/>
        <v>0</v>
      </c>
      <c r="AD102" s="45" t="e">
        <f>#REF!-(X102+Z102)</f>
        <v>#REF!</v>
      </c>
      <c r="AE102" s="61" t="e">
        <f>$F$101*AD102</f>
        <v>#REF!</v>
      </c>
      <c r="AF102" s="81"/>
    </row>
    <row r="103" spans="1:32" s="4" customFormat="1">
      <c r="A103" s="54" t="s">
        <v>93</v>
      </c>
      <c r="B103" s="24" t="s">
        <v>187</v>
      </c>
      <c r="C103" s="26" t="s">
        <v>188</v>
      </c>
      <c r="D103" s="27"/>
      <c r="E103" s="45">
        <v>0.02</v>
      </c>
      <c r="F103" s="28">
        <f>+E103*$D$42</f>
        <v>5187456</v>
      </c>
      <c r="G103" s="35">
        <v>0.8</v>
      </c>
      <c r="H103" s="46">
        <f>+G103*$F103</f>
        <v>4149964.7999999998</v>
      </c>
      <c r="I103" s="45">
        <v>0.8</v>
      </c>
      <c r="J103" s="61">
        <f>$F$103*I103</f>
        <v>4149964.7999999998</v>
      </c>
      <c r="K103" s="35"/>
      <c r="L103" s="46"/>
      <c r="M103" s="45"/>
      <c r="N103" s="61">
        <f>$F$103*M103</f>
        <v>0</v>
      </c>
      <c r="O103" s="35"/>
      <c r="P103" s="46"/>
      <c r="Q103" s="45"/>
      <c r="R103" s="61">
        <f>$F$103*Q103</f>
        <v>0</v>
      </c>
      <c r="S103" s="35"/>
      <c r="T103" s="46"/>
      <c r="U103" s="45"/>
      <c r="V103" s="61">
        <f>$F$103*U103</f>
        <v>0</v>
      </c>
      <c r="W103" s="76">
        <f t="shared" si="28"/>
        <v>4149964.7999999998</v>
      </c>
      <c r="X103" s="45">
        <v>0.6</v>
      </c>
      <c r="Y103" s="61">
        <f>$F$103*X103</f>
        <v>3112473.6</v>
      </c>
      <c r="Z103" s="35">
        <v>0.2</v>
      </c>
      <c r="AA103" s="61">
        <f>$F$103*Z103</f>
        <v>1037491.2</v>
      </c>
      <c r="AB103" s="35">
        <f t="shared" si="26"/>
        <v>0.8</v>
      </c>
      <c r="AC103" s="61">
        <f t="shared" si="27"/>
        <v>4149964.7999999998</v>
      </c>
      <c r="AD103" s="50" t="e">
        <f>#REF!-(X103+Z103)</f>
        <v>#REF!</v>
      </c>
      <c r="AE103" s="61" t="e">
        <f>$F$103*AD103</f>
        <v>#REF!</v>
      </c>
      <c r="AF103" s="81"/>
    </row>
    <row r="104" spans="1:32" s="4" customFormat="1">
      <c r="A104" s="54" t="s">
        <v>93</v>
      </c>
      <c r="B104" s="24" t="s">
        <v>189</v>
      </c>
      <c r="C104" s="26" t="s">
        <v>190</v>
      </c>
      <c r="D104" s="27"/>
      <c r="E104" s="45"/>
      <c r="F104" s="28"/>
      <c r="G104" s="35">
        <v>0.2</v>
      </c>
      <c r="H104" s="46">
        <f>+G104*F103</f>
        <v>1037491.2</v>
      </c>
      <c r="I104" s="45">
        <v>0.2</v>
      </c>
      <c r="J104" s="61">
        <f>$F$103*I104</f>
        <v>1037491.2</v>
      </c>
      <c r="K104" s="35"/>
      <c r="L104" s="46"/>
      <c r="M104" s="45"/>
      <c r="N104" s="61">
        <f>$F$103*M104</f>
        <v>0</v>
      </c>
      <c r="O104" s="35"/>
      <c r="P104" s="46"/>
      <c r="Q104" s="45"/>
      <c r="R104" s="61">
        <f>$F$103*Q104</f>
        <v>0</v>
      </c>
      <c r="S104" s="35"/>
      <c r="T104" s="46"/>
      <c r="U104" s="45"/>
      <c r="V104" s="61">
        <f>$F$103*U104</f>
        <v>0</v>
      </c>
      <c r="W104" s="76">
        <f t="shared" si="28"/>
        <v>1037491.2</v>
      </c>
      <c r="X104" s="45">
        <v>0.10299999999999999</v>
      </c>
      <c r="Y104" s="61">
        <f>$F$103*X104</f>
        <v>534307.96799999999</v>
      </c>
      <c r="Z104" s="35">
        <v>9.7000000000000003E-2</v>
      </c>
      <c r="AA104" s="61">
        <f>$F$103*Z104</f>
        <v>503183.23200000002</v>
      </c>
      <c r="AB104" s="35">
        <f t="shared" si="26"/>
        <v>0.2</v>
      </c>
      <c r="AC104" s="61">
        <f t="shared" si="27"/>
        <v>1037491.2</v>
      </c>
      <c r="AD104" s="50" t="e">
        <f>#REF!-(X104+Z104)</f>
        <v>#REF!</v>
      </c>
      <c r="AE104" s="61" t="e">
        <f>$F$103*AD104</f>
        <v>#REF!</v>
      </c>
      <c r="AF104" s="81"/>
    </row>
    <row r="105" spans="1:32" s="4" customFormat="1">
      <c r="A105" s="54" t="s">
        <v>93</v>
      </c>
      <c r="B105" s="24" t="s">
        <v>191</v>
      </c>
      <c r="C105" s="26" t="s">
        <v>192</v>
      </c>
      <c r="D105" s="27"/>
      <c r="E105" s="45">
        <v>0.02</v>
      </c>
      <c r="F105" s="28">
        <f>+E105*$D$42</f>
        <v>5187456</v>
      </c>
      <c r="G105" s="35"/>
      <c r="H105" s="46">
        <f t="shared" ref="H105:H112" si="31">+G105*F103</f>
        <v>0</v>
      </c>
      <c r="I105" s="45"/>
      <c r="J105" s="61">
        <f>$F$105*I105</f>
        <v>0</v>
      </c>
      <c r="K105" s="35">
        <v>0.4</v>
      </c>
      <c r="L105" s="46">
        <f>+K105*F105</f>
        <v>2074982.3999999999</v>
      </c>
      <c r="M105" s="45">
        <v>0.4</v>
      </c>
      <c r="N105" s="61">
        <f>$F$105*M105</f>
        <v>2074982.3999999999</v>
      </c>
      <c r="O105" s="35">
        <v>0.4</v>
      </c>
      <c r="P105" s="46">
        <f>+O105*F105</f>
        <v>2074982.3999999999</v>
      </c>
      <c r="Q105" s="45">
        <v>0.4</v>
      </c>
      <c r="R105" s="61">
        <f>$F$105*Q105</f>
        <v>2074982.3999999999</v>
      </c>
      <c r="S105" s="35"/>
      <c r="T105" s="46"/>
      <c r="U105" s="45"/>
      <c r="V105" s="61">
        <f>$F$105*U105</f>
        <v>0</v>
      </c>
      <c r="W105" s="76">
        <f t="shared" si="28"/>
        <v>4149964.7999999998</v>
      </c>
      <c r="X105" s="45">
        <v>0</v>
      </c>
      <c r="Y105" s="61">
        <f>$F$105*X105</f>
        <v>0</v>
      </c>
      <c r="Z105" s="35">
        <v>0.1</v>
      </c>
      <c r="AA105" s="61">
        <f>$F$105*Z105</f>
        <v>518745.59999999998</v>
      </c>
      <c r="AB105" s="35">
        <f t="shared" si="26"/>
        <v>0.1</v>
      </c>
      <c r="AC105" s="61">
        <f t="shared" si="27"/>
        <v>518745.59999999998</v>
      </c>
      <c r="AD105" s="45" t="e">
        <f>#REF!-(X105+Z105)</f>
        <v>#REF!</v>
      </c>
      <c r="AE105" s="61" t="e">
        <f>$F$105*AD105</f>
        <v>#REF!</v>
      </c>
      <c r="AF105" s="81"/>
    </row>
    <row r="106" spans="1:32" s="4" customFormat="1">
      <c r="A106" s="54" t="s">
        <v>93</v>
      </c>
      <c r="B106" s="24" t="s">
        <v>193</v>
      </c>
      <c r="C106" s="26" t="s">
        <v>194</v>
      </c>
      <c r="D106" s="27"/>
      <c r="E106" s="45"/>
      <c r="F106" s="28"/>
      <c r="G106" s="35"/>
      <c r="H106" s="46">
        <f t="shared" si="31"/>
        <v>0</v>
      </c>
      <c r="I106" s="45"/>
      <c r="J106" s="61">
        <f>$F$105*I106</f>
        <v>0</v>
      </c>
      <c r="K106" s="35"/>
      <c r="L106" s="46"/>
      <c r="M106" s="45"/>
      <c r="N106" s="61">
        <f>$F$105*M106</f>
        <v>0</v>
      </c>
      <c r="O106" s="35">
        <v>0.2</v>
      </c>
      <c r="P106" s="46">
        <f>+O106*F105</f>
        <v>1037491.2</v>
      </c>
      <c r="Q106" s="45">
        <v>0.05</v>
      </c>
      <c r="R106" s="61">
        <f>$F$105*Q106</f>
        <v>259372.79999999999</v>
      </c>
      <c r="S106" s="35"/>
      <c r="T106" s="46"/>
      <c r="U106" s="45"/>
      <c r="V106" s="61">
        <f>$F$105*U106</f>
        <v>0</v>
      </c>
      <c r="W106" s="76">
        <f t="shared" si="28"/>
        <v>259372.79999999999</v>
      </c>
      <c r="X106" s="45">
        <v>0</v>
      </c>
      <c r="Y106" s="61">
        <f>$F$105*X106</f>
        <v>0</v>
      </c>
      <c r="Z106" s="35">
        <v>0.01</v>
      </c>
      <c r="AA106" s="61">
        <f>$F$105*Z106</f>
        <v>51874.559999999998</v>
      </c>
      <c r="AB106" s="35">
        <f t="shared" si="26"/>
        <v>0.01</v>
      </c>
      <c r="AC106" s="61">
        <f t="shared" si="27"/>
        <v>51874.559999999998</v>
      </c>
      <c r="AD106" s="45" t="e">
        <f>#REF!-(X106+Z106)</f>
        <v>#REF!</v>
      </c>
      <c r="AE106" s="61" t="e">
        <f>$F$105*AD106</f>
        <v>#REF!</v>
      </c>
      <c r="AF106" s="81"/>
    </row>
    <row r="107" spans="1:32" s="4" customFormat="1">
      <c r="A107" s="54" t="s">
        <v>93</v>
      </c>
      <c r="B107" s="24" t="s">
        <v>195</v>
      </c>
      <c r="C107" s="26" t="s">
        <v>196</v>
      </c>
      <c r="D107" s="27"/>
      <c r="E107" s="45">
        <v>0.02</v>
      </c>
      <c r="F107" s="28">
        <f>+E107*$D$42</f>
        <v>5187456</v>
      </c>
      <c r="G107" s="35"/>
      <c r="H107" s="46">
        <f t="shared" si="31"/>
        <v>0</v>
      </c>
      <c r="I107" s="45"/>
      <c r="J107" s="61">
        <f>$F$107*I107</f>
        <v>0</v>
      </c>
      <c r="K107" s="35">
        <v>0.4</v>
      </c>
      <c r="L107" s="46">
        <f>+K107*F107</f>
        <v>2074982.3999999999</v>
      </c>
      <c r="M107" s="45">
        <v>0.4</v>
      </c>
      <c r="N107" s="61">
        <f>$F$107*M107</f>
        <v>2074982.3999999999</v>
      </c>
      <c r="O107" s="35">
        <v>0.4</v>
      </c>
      <c r="P107" s="46">
        <f>+O107*F107</f>
        <v>2074982.3999999999</v>
      </c>
      <c r="Q107" s="45">
        <v>0.4</v>
      </c>
      <c r="R107" s="61">
        <f>$F$107*Q107</f>
        <v>2074982.3999999999</v>
      </c>
      <c r="S107" s="35"/>
      <c r="T107" s="46"/>
      <c r="U107" s="45"/>
      <c r="V107" s="61">
        <f>$F$107*U107</f>
        <v>0</v>
      </c>
      <c r="W107" s="76">
        <f t="shared" ref="W107:W113" si="32">J107+N107+R107+V107</f>
        <v>4149964.7999999998</v>
      </c>
      <c r="X107" s="45">
        <v>0</v>
      </c>
      <c r="Y107" s="61">
        <f>$F$107*X107</f>
        <v>0</v>
      </c>
      <c r="Z107" s="35">
        <v>0</v>
      </c>
      <c r="AA107" s="61">
        <f>$F$107*Z107</f>
        <v>0</v>
      </c>
      <c r="AB107" s="35">
        <f t="shared" si="26"/>
        <v>0</v>
      </c>
      <c r="AC107" s="61">
        <f t="shared" si="27"/>
        <v>0</v>
      </c>
      <c r="AD107" s="50" t="e">
        <f>#REF!-(X107+Z107)</f>
        <v>#REF!</v>
      </c>
      <c r="AE107" s="61" t="e">
        <f>$F$107*AD107</f>
        <v>#REF!</v>
      </c>
      <c r="AF107" s="81"/>
    </row>
    <row r="108" spans="1:32" s="4" customFormat="1">
      <c r="A108" s="54" t="s">
        <v>93</v>
      </c>
      <c r="B108" s="24" t="s">
        <v>197</v>
      </c>
      <c r="C108" s="26" t="s">
        <v>198</v>
      </c>
      <c r="D108" s="27"/>
      <c r="E108" s="45"/>
      <c r="F108" s="28"/>
      <c r="G108" s="35"/>
      <c r="H108" s="46">
        <f t="shared" si="31"/>
        <v>0</v>
      </c>
      <c r="I108" s="45"/>
      <c r="J108" s="61">
        <f>$F$107*I108</f>
        <v>0</v>
      </c>
      <c r="K108" s="35"/>
      <c r="L108" s="46"/>
      <c r="M108" s="45"/>
      <c r="N108" s="61">
        <f>$F$107*M108</f>
        <v>0</v>
      </c>
      <c r="O108" s="35">
        <v>0.2</v>
      </c>
      <c r="P108" s="46">
        <f>+O108*F107</f>
        <v>1037491.2</v>
      </c>
      <c r="Q108" s="45"/>
      <c r="R108" s="61">
        <f>$F$107*Q108</f>
        <v>0</v>
      </c>
      <c r="S108" s="35"/>
      <c r="T108" s="46"/>
      <c r="U108" s="45"/>
      <c r="V108" s="61">
        <f>$F$107*U108</f>
        <v>0</v>
      </c>
      <c r="W108" s="76">
        <f t="shared" si="32"/>
        <v>0</v>
      </c>
      <c r="X108" s="45">
        <v>0</v>
      </c>
      <c r="Y108" s="61">
        <f>$F$107*X108</f>
        <v>0</v>
      </c>
      <c r="Z108" s="35">
        <v>0</v>
      </c>
      <c r="AA108" s="61">
        <f>$F$107*Z108</f>
        <v>0</v>
      </c>
      <c r="AB108" s="35">
        <f t="shared" si="26"/>
        <v>0</v>
      </c>
      <c r="AC108" s="61">
        <f t="shared" si="27"/>
        <v>0</v>
      </c>
      <c r="AD108" s="45" t="e">
        <f>#REF!-(X108+Z108)</f>
        <v>#REF!</v>
      </c>
      <c r="AE108" s="61" t="e">
        <f>$F$107*AD108</f>
        <v>#REF!</v>
      </c>
      <c r="AF108" s="81"/>
    </row>
    <row r="109" spans="1:32" s="4" customFormat="1">
      <c r="A109" s="54" t="s">
        <v>93</v>
      </c>
      <c r="B109" s="24" t="s">
        <v>199</v>
      </c>
      <c r="C109" s="26" t="s">
        <v>200</v>
      </c>
      <c r="D109" s="27"/>
      <c r="E109" s="45">
        <v>0.02</v>
      </c>
      <c r="F109" s="28">
        <f>+E109*$D$42</f>
        <v>5187456</v>
      </c>
      <c r="G109" s="35"/>
      <c r="H109" s="46">
        <f t="shared" si="31"/>
        <v>0</v>
      </c>
      <c r="I109" s="45"/>
      <c r="J109" s="61">
        <f>$F$109*I109</f>
        <v>0</v>
      </c>
      <c r="K109" s="35">
        <v>0.4</v>
      </c>
      <c r="L109" s="46">
        <f>+K109*F109</f>
        <v>2074982.3999999999</v>
      </c>
      <c r="M109" s="45">
        <v>0.1</v>
      </c>
      <c r="N109" s="61">
        <f>$F$109*M109</f>
        <v>518745.59999999998</v>
      </c>
      <c r="O109" s="35">
        <v>0.4</v>
      </c>
      <c r="P109" s="46">
        <f>+O109*F109</f>
        <v>2074982.3999999999</v>
      </c>
      <c r="Q109" s="45"/>
      <c r="R109" s="61">
        <f>$F$109*Q109</f>
        <v>0</v>
      </c>
      <c r="S109" s="35"/>
      <c r="T109" s="46"/>
      <c r="U109" s="45"/>
      <c r="V109" s="61">
        <f>$F$109*U109</f>
        <v>0</v>
      </c>
      <c r="W109" s="76">
        <f t="shared" si="32"/>
        <v>518745.59999999998</v>
      </c>
      <c r="X109" s="45">
        <v>0</v>
      </c>
      <c r="Y109" s="61">
        <f>$F$109*X109</f>
        <v>0</v>
      </c>
      <c r="Z109" s="35">
        <v>0.1</v>
      </c>
      <c r="AA109" s="61">
        <f>$F$109*Z109</f>
        <v>518745.59999999998</v>
      </c>
      <c r="AB109" s="35">
        <f t="shared" si="26"/>
        <v>0.1</v>
      </c>
      <c r="AC109" s="61">
        <f t="shared" si="27"/>
        <v>518745.59999999998</v>
      </c>
      <c r="AD109" s="45" t="e">
        <f>#REF!-(X109+Z109)</f>
        <v>#REF!</v>
      </c>
      <c r="AE109" s="61" t="e">
        <f>$F$109*AD109</f>
        <v>#REF!</v>
      </c>
      <c r="AF109" s="81"/>
    </row>
    <row r="110" spans="1:32" s="4" customFormat="1">
      <c r="A110" s="54" t="s">
        <v>93</v>
      </c>
      <c r="B110" s="24" t="s">
        <v>201</v>
      </c>
      <c r="C110" s="26" t="s">
        <v>202</v>
      </c>
      <c r="D110" s="27"/>
      <c r="E110" s="45"/>
      <c r="F110" s="28"/>
      <c r="G110" s="35"/>
      <c r="H110" s="46">
        <f t="shared" si="31"/>
        <v>0</v>
      </c>
      <c r="I110" s="45"/>
      <c r="J110" s="61">
        <f>$F$109*I110</f>
        <v>0</v>
      </c>
      <c r="K110" s="35"/>
      <c r="L110" s="46"/>
      <c r="M110" s="45"/>
      <c r="N110" s="61">
        <f>$F$109*M110</f>
        <v>0</v>
      </c>
      <c r="O110" s="35">
        <v>0.2</v>
      </c>
      <c r="P110" s="46">
        <f>+O110*F109</f>
        <v>1037491.2</v>
      </c>
      <c r="Q110" s="45">
        <v>0.01</v>
      </c>
      <c r="R110" s="61">
        <f>$F$109*Q110</f>
        <v>51874.559999999998</v>
      </c>
      <c r="S110" s="35"/>
      <c r="T110" s="46"/>
      <c r="U110" s="45"/>
      <c r="V110" s="61">
        <f>$F$109*U110</f>
        <v>0</v>
      </c>
      <c r="W110" s="76">
        <f t="shared" si="32"/>
        <v>51874.559999999998</v>
      </c>
      <c r="X110" s="45">
        <v>0</v>
      </c>
      <c r="Y110" s="61">
        <f>$F$109*X110</f>
        <v>0</v>
      </c>
      <c r="Z110" s="35">
        <v>0.01</v>
      </c>
      <c r="AA110" s="61">
        <f>$F$109*Z110</f>
        <v>51874.559999999998</v>
      </c>
      <c r="AB110" s="35">
        <f t="shared" si="26"/>
        <v>0.01</v>
      </c>
      <c r="AC110" s="61">
        <f t="shared" si="27"/>
        <v>51874.559999999998</v>
      </c>
      <c r="AD110" s="45" t="e">
        <f>#REF!-(X110+Z110)</f>
        <v>#REF!</v>
      </c>
      <c r="AE110" s="61" t="e">
        <f>$F$109*AD110</f>
        <v>#REF!</v>
      </c>
      <c r="AF110" s="81"/>
    </row>
    <row r="111" spans="1:32" s="4" customFormat="1">
      <c r="A111" s="54" t="s">
        <v>93</v>
      </c>
      <c r="B111" s="24" t="s">
        <v>203</v>
      </c>
      <c r="C111" s="26" t="s">
        <v>204</v>
      </c>
      <c r="D111" s="27"/>
      <c r="E111" s="73">
        <v>0.02</v>
      </c>
      <c r="F111" s="28">
        <f>+E111*$D$42</f>
        <v>5187456</v>
      </c>
      <c r="G111" s="35"/>
      <c r="H111" s="46">
        <f t="shared" si="31"/>
        <v>0</v>
      </c>
      <c r="I111" s="45"/>
      <c r="J111" s="61">
        <f>$F$111*I111</f>
        <v>0</v>
      </c>
      <c r="K111" s="35"/>
      <c r="L111" s="46"/>
      <c r="M111" s="45"/>
      <c r="N111" s="61">
        <f>$F$111*M111</f>
        <v>0</v>
      </c>
      <c r="O111" s="35"/>
      <c r="P111" s="46"/>
      <c r="Q111" s="45"/>
      <c r="R111" s="61">
        <f>$F$111*Q111</f>
        <v>0</v>
      </c>
      <c r="S111" s="35">
        <v>0.8</v>
      </c>
      <c r="T111" s="46">
        <f>+S111*F111</f>
        <v>4149964.7999999998</v>
      </c>
      <c r="U111" s="108">
        <v>0</v>
      </c>
      <c r="V111" s="61">
        <f>$F$111*U111</f>
        <v>0</v>
      </c>
      <c r="W111" s="76">
        <f t="shared" si="32"/>
        <v>0</v>
      </c>
      <c r="X111" s="45">
        <v>0</v>
      </c>
      <c r="Y111" s="61">
        <f>$F$111*X111</f>
        <v>0</v>
      </c>
      <c r="Z111" s="35">
        <v>0</v>
      </c>
      <c r="AA111" s="61">
        <f>$F$111*Z111</f>
        <v>0</v>
      </c>
      <c r="AB111" s="35">
        <f t="shared" si="26"/>
        <v>0</v>
      </c>
      <c r="AC111" s="61">
        <f t="shared" si="27"/>
        <v>0</v>
      </c>
      <c r="AD111" s="45" t="e">
        <f>#REF!-(X111+Z111)</f>
        <v>#REF!</v>
      </c>
      <c r="AE111" s="61" t="e">
        <f>$F$111*AD111</f>
        <v>#REF!</v>
      </c>
      <c r="AF111" s="81"/>
    </row>
    <row r="112" spans="1:32" s="5" customFormat="1">
      <c r="A112" s="54" t="s">
        <v>93</v>
      </c>
      <c r="B112" s="48" t="s">
        <v>205</v>
      </c>
      <c r="C112" s="49" t="s">
        <v>206</v>
      </c>
      <c r="D112" s="40"/>
      <c r="E112" s="50"/>
      <c r="F112" s="36"/>
      <c r="G112" s="35"/>
      <c r="H112" s="46">
        <f t="shared" si="31"/>
        <v>0</v>
      </c>
      <c r="I112" s="45"/>
      <c r="J112" s="61">
        <f>$F$111*I112</f>
        <v>0</v>
      </c>
      <c r="K112" s="35"/>
      <c r="L112" s="46"/>
      <c r="M112" s="45"/>
      <c r="N112" s="61">
        <f>$F$111*M112</f>
        <v>0</v>
      </c>
      <c r="O112" s="35"/>
      <c r="P112" s="46"/>
      <c r="Q112" s="45"/>
      <c r="R112" s="61">
        <f>$F$111*Q112</f>
        <v>0</v>
      </c>
      <c r="S112" s="35">
        <v>0.2</v>
      </c>
      <c r="T112" s="46">
        <f>+S112*F111</f>
        <v>1037491.2</v>
      </c>
      <c r="U112" s="50"/>
      <c r="V112" s="61">
        <f>$F$111*U112</f>
        <v>0</v>
      </c>
      <c r="W112" s="76">
        <f t="shared" si="32"/>
        <v>0</v>
      </c>
      <c r="X112" s="45">
        <v>0</v>
      </c>
      <c r="Y112" s="61">
        <f>$F$111*X112</f>
        <v>0</v>
      </c>
      <c r="Z112" s="35">
        <v>0</v>
      </c>
      <c r="AA112" s="61">
        <f>$F$111*Z112</f>
        <v>0</v>
      </c>
      <c r="AB112" s="35">
        <f t="shared" si="26"/>
        <v>0</v>
      </c>
      <c r="AC112" s="61">
        <f t="shared" si="27"/>
        <v>0</v>
      </c>
      <c r="AD112" s="50" t="e">
        <f>#REF!-(X112+Z112)</f>
        <v>#REF!</v>
      </c>
      <c r="AE112" s="61" t="e">
        <f>$F$111*AD112</f>
        <v>#REF!</v>
      </c>
      <c r="AF112" s="81"/>
    </row>
    <row r="113" spans="1:32" s="5" customFormat="1">
      <c r="A113" s="54" t="s">
        <v>93</v>
      </c>
      <c r="B113" s="48" t="s">
        <v>207</v>
      </c>
      <c r="C113" s="49" t="s">
        <v>208</v>
      </c>
      <c r="D113" s="89"/>
      <c r="E113" s="50">
        <v>0.05</v>
      </c>
      <c r="F113" s="36">
        <f>+E113*$D$42</f>
        <v>12968640</v>
      </c>
      <c r="G113" s="35"/>
      <c r="H113" s="38">
        <f t="shared" ref="H113" si="33">+G113*F113</f>
        <v>0</v>
      </c>
      <c r="I113" s="50"/>
      <c r="J113" s="61">
        <f>$F$113*I113</f>
        <v>0</v>
      </c>
      <c r="K113" s="35"/>
      <c r="L113" s="46"/>
      <c r="M113" s="45"/>
      <c r="N113" s="61">
        <f>$F$113*M113</f>
        <v>0</v>
      </c>
      <c r="O113" s="35"/>
      <c r="P113" s="46">
        <f t="shared" ref="P113" si="34">+O113*$F113</f>
        <v>0</v>
      </c>
      <c r="Q113" s="45"/>
      <c r="R113" s="61">
        <f>$F$113*Q113</f>
        <v>0</v>
      </c>
      <c r="S113" s="35">
        <v>1</v>
      </c>
      <c r="T113" s="46">
        <f t="shared" ref="T113" si="35">+S113*$F113</f>
        <v>12968640</v>
      </c>
      <c r="U113" s="178">
        <v>0</v>
      </c>
      <c r="V113" s="61">
        <f>$F$113*U113</f>
        <v>0</v>
      </c>
      <c r="W113" s="76">
        <f t="shared" si="32"/>
        <v>0</v>
      </c>
      <c r="X113" s="45">
        <v>0</v>
      </c>
      <c r="Y113" s="61">
        <f>$F$113*X113</f>
        <v>0</v>
      </c>
      <c r="Z113" s="35">
        <v>0.3</v>
      </c>
      <c r="AA113" s="61">
        <f>$F$113*Z113</f>
        <v>3890592</v>
      </c>
      <c r="AB113" s="35">
        <f t="shared" si="26"/>
        <v>0.3</v>
      </c>
      <c r="AC113" s="61">
        <f t="shared" si="27"/>
        <v>3890592</v>
      </c>
      <c r="AD113" s="50" t="e">
        <f>#REF!-(X113+Z113)</f>
        <v>#REF!</v>
      </c>
      <c r="AE113" s="61" t="e">
        <f>$F$113*AD113</f>
        <v>#REF!</v>
      </c>
      <c r="AF113" s="81"/>
    </row>
    <row r="114" spans="1:32" ht="15.75">
      <c r="B114" s="41" t="s">
        <v>209</v>
      </c>
      <c r="C114" s="53" t="s">
        <v>210</v>
      </c>
      <c r="D114" s="43">
        <f>+D3*0.1</f>
        <v>96064000</v>
      </c>
      <c r="E114" s="43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81"/>
    </row>
    <row r="115" spans="1:32">
      <c r="A115" s="90" t="s">
        <v>93</v>
      </c>
      <c r="B115" s="34" t="s">
        <v>22</v>
      </c>
      <c r="C115" s="49" t="s">
        <v>211</v>
      </c>
      <c r="D115" s="40"/>
      <c r="E115" s="50">
        <v>0.05</v>
      </c>
      <c r="F115" s="36">
        <f>+E115*$D$114</f>
        <v>4803200</v>
      </c>
      <c r="G115" s="35"/>
      <c r="H115" s="46"/>
      <c r="I115" s="45"/>
      <c r="J115" s="61">
        <f>$F$115*I115</f>
        <v>0</v>
      </c>
      <c r="K115" s="35"/>
      <c r="L115" s="46">
        <f>+K115*$F115</f>
        <v>0</v>
      </c>
      <c r="M115" s="62"/>
      <c r="N115" s="61">
        <f>$F$115*M115</f>
        <v>0</v>
      </c>
      <c r="O115" s="69"/>
      <c r="P115" s="70"/>
      <c r="Q115" s="62"/>
      <c r="R115" s="61">
        <f>$F$115*Q115</f>
        <v>0</v>
      </c>
      <c r="S115" s="69">
        <v>0.8</v>
      </c>
      <c r="T115" s="70">
        <f>+S115*F115</f>
        <v>3842560</v>
      </c>
      <c r="U115" s="65">
        <v>0.8</v>
      </c>
      <c r="V115" s="61">
        <f>$F$115*U115</f>
        <v>3842560</v>
      </c>
      <c r="W115" s="76">
        <f t="shared" ref="W115:W142" si="36">J115+N115+R115+V115</f>
        <v>3842560</v>
      </c>
      <c r="X115" s="45">
        <v>0.8</v>
      </c>
      <c r="Y115" s="61">
        <f>$F$115*X115</f>
        <v>3842560</v>
      </c>
      <c r="Z115" s="35">
        <v>0</v>
      </c>
      <c r="AA115" s="61">
        <f>$F$115*Z115</f>
        <v>0</v>
      </c>
      <c r="AB115" s="35">
        <f t="shared" si="26"/>
        <v>0.8</v>
      </c>
      <c r="AC115" s="61">
        <f t="shared" si="27"/>
        <v>3842560</v>
      </c>
      <c r="AD115" s="82" t="e">
        <f>#REF!-(X115+Z115)</f>
        <v>#REF!</v>
      </c>
      <c r="AE115" s="61" t="e">
        <f>$F$115*AD115</f>
        <v>#REF!</v>
      </c>
      <c r="AF115" s="81"/>
    </row>
    <row r="116" spans="1:32">
      <c r="A116" s="90" t="s">
        <v>93</v>
      </c>
      <c r="B116" s="34" t="s">
        <v>24</v>
      </c>
      <c r="C116" s="49" t="s">
        <v>212</v>
      </c>
      <c r="D116" s="40"/>
      <c r="E116" s="50"/>
      <c r="F116" s="36"/>
      <c r="G116" s="35"/>
      <c r="H116" s="46"/>
      <c r="I116" s="45"/>
      <c r="J116" s="61">
        <f>$F$115*I116</f>
        <v>0</v>
      </c>
      <c r="K116" s="35"/>
      <c r="L116" s="46">
        <f>+K116*$F116</f>
        <v>0</v>
      </c>
      <c r="M116" s="62"/>
      <c r="N116" s="61">
        <f>$F$115*M116</f>
        <v>0</v>
      </c>
      <c r="O116" s="69"/>
      <c r="P116" s="70"/>
      <c r="Q116" s="62"/>
      <c r="R116" s="61">
        <f>$F$115*Q116</f>
        <v>0</v>
      </c>
      <c r="S116" s="69">
        <v>0.2</v>
      </c>
      <c r="T116" s="70">
        <f>+S116*F115</f>
        <v>960640</v>
      </c>
      <c r="U116" s="65">
        <v>0.2</v>
      </c>
      <c r="V116" s="61">
        <f>$F$115*U116</f>
        <v>960640</v>
      </c>
      <c r="W116" s="76">
        <f t="shared" si="36"/>
        <v>960640</v>
      </c>
      <c r="X116" s="45">
        <v>0.05</v>
      </c>
      <c r="Y116" s="61">
        <f>$F$115*X116</f>
        <v>240160</v>
      </c>
      <c r="Z116" s="35">
        <v>0.05</v>
      </c>
      <c r="AA116" s="61">
        <f>$F$115*Z116</f>
        <v>240160</v>
      </c>
      <c r="AB116" s="35">
        <f t="shared" si="26"/>
        <v>0.1</v>
      </c>
      <c r="AC116" s="61">
        <f t="shared" si="27"/>
        <v>480320</v>
      </c>
      <c r="AD116" s="82" t="e">
        <f>#REF!-(X116+Z116)</f>
        <v>#REF!</v>
      </c>
      <c r="AE116" s="61" t="e">
        <f>$F$115*AD116</f>
        <v>#REF!</v>
      </c>
      <c r="AF116" s="81"/>
    </row>
    <row r="117" spans="1:32">
      <c r="A117" s="90" t="s">
        <v>93</v>
      </c>
      <c r="B117" s="34" t="s">
        <v>33</v>
      </c>
      <c r="C117" s="49" t="s">
        <v>213</v>
      </c>
      <c r="D117" s="40"/>
      <c r="E117" s="50">
        <v>0.05</v>
      </c>
      <c r="F117" s="36">
        <f>+E117*$D$114</f>
        <v>4803200</v>
      </c>
      <c r="G117" s="35"/>
      <c r="H117" s="46"/>
      <c r="I117" s="45"/>
      <c r="J117" s="61">
        <f>$F$117*I117</f>
        <v>0</v>
      </c>
      <c r="K117" s="35"/>
      <c r="L117" s="46"/>
      <c r="M117" s="62"/>
      <c r="N117" s="61">
        <f>$F$117*M117</f>
        <v>0</v>
      </c>
      <c r="O117" s="69"/>
      <c r="P117" s="70">
        <f>+O117*$F117</f>
        <v>0</v>
      </c>
      <c r="Q117" s="62"/>
      <c r="R117" s="61">
        <f>$F$117*Q117</f>
        <v>0</v>
      </c>
      <c r="S117" s="69">
        <v>0.8</v>
      </c>
      <c r="T117" s="70">
        <f>+S117*F117</f>
        <v>3842560</v>
      </c>
      <c r="U117" s="65"/>
      <c r="V117" s="61">
        <f>$F$117*U117</f>
        <v>0</v>
      </c>
      <c r="W117" s="76">
        <f t="shared" si="36"/>
        <v>0</v>
      </c>
      <c r="X117" s="45">
        <v>0</v>
      </c>
      <c r="Y117" s="61">
        <f>$F$117*X117</f>
        <v>0</v>
      </c>
      <c r="Z117" s="35">
        <v>0</v>
      </c>
      <c r="AA117" s="61">
        <f>$F$117*Z117</f>
        <v>0</v>
      </c>
      <c r="AB117" s="35">
        <f t="shared" si="26"/>
        <v>0</v>
      </c>
      <c r="AC117" s="61">
        <f t="shared" si="27"/>
        <v>0</v>
      </c>
      <c r="AD117" s="82" t="e">
        <f>#REF!-(X117+Z117)</f>
        <v>#REF!</v>
      </c>
      <c r="AE117" s="61" t="e">
        <f>$F$117*AD117</f>
        <v>#REF!</v>
      </c>
      <c r="AF117" s="81"/>
    </row>
    <row r="118" spans="1:32" s="3" customFormat="1">
      <c r="A118" s="90" t="s">
        <v>93</v>
      </c>
      <c r="B118" s="22" t="s">
        <v>35</v>
      </c>
      <c r="C118" s="26" t="s">
        <v>214</v>
      </c>
      <c r="D118" s="27"/>
      <c r="E118" s="45"/>
      <c r="F118" s="28"/>
      <c r="G118" s="35"/>
      <c r="H118" s="46"/>
      <c r="I118" s="45"/>
      <c r="J118" s="61">
        <f>$F$117*I118</f>
        <v>0</v>
      </c>
      <c r="K118" s="35"/>
      <c r="L118" s="46"/>
      <c r="M118" s="62"/>
      <c r="N118" s="61">
        <f>$F$117*M118</f>
        <v>0</v>
      </c>
      <c r="O118" s="69"/>
      <c r="P118" s="70">
        <f>+O118*$F118</f>
        <v>0</v>
      </c>
      <c r="Q118" s="62"/>
      <c r="R118" s="61">
        <f>$F$117*Q118</f>
        <v>0</v>
      </c>
      <c r="S118" s="69">
        <v>0.2</v>
      </c>
      <c r="T118" s="70">
        <f>+S118*F117</f>
        <v>960640</v>
      </c>
      <c r="U118" s="62"/>
      <c r="V118" s="61">
        <f>$F$117*U118</f>
        <v>0</v>
      </c>
      <c r="W118" s="76">
        <f t="shared" si="36"/>
        <v>0</v>
      </c>
      <c r="X118" s="45">
        <v>0</v>
      </c>
      <c r="Y118" s="61">
        <f>$F$117*X118</f>
        <v>0</v>
      </c>
      <c r="Z118" s="35">
        <v>0</v>
      </c>
      <c r="AA118" s="61">
        <f>$F$117*Z118</f>
        <v>0</v>
      </c>
      <c r="AB118" s="35">
        <f t="shared" si="26"/>
        <v>0</v>
      </c>
      <c r="AC118" s="61">
        <f t="shared" si="27"/>
        <v>0</v>
      </c>
      <c r="AD118" s="82" t="e">
        <f>#REF!-(X118+Z118)</f>
        <v>#REF!</v>
      </c>
      <c r="AE118" s="61" t="e">
        <f>$F$117*AD118</f>
        <v>#REF!</v>
      </c>
      <c r="AF118" s="81"/>
    </row>
    <row r="119" spans="1:32" s="3" customFormat="1">
      <c r="A119" s="90" t="s">
        <v>93</v>
      </c>
      <c r="B119" s="22" t="s">
        <v>37</v>
      </c>
      <c r="C119" s="26" t="s">
        <v>215</v>
      </c>
      <c r="D119" s="27"/>
      <c r="E119" s="45">
        <v>0.1</v>
      </c>
      <c r="F119" s="28">
        <f t="shared" ref="F119" si="37">+E119*$D$114</f>
        <v>9606400</v>
      </c>
      <c r="G119" s="35"/>
      <c r="H119" s="46"/>
      <c r="I119" s="45"/>
      <c r="J119" s="61">
        <f>$F$119*I119</f>
        <v>0</v>
      </c>
      <c r="K119" s="35"/>
      <c r="L119" s="46"/>
      <c r="M119" s="62"/>
      <c r="N119" s="61">
        <f>$F$119*M119</f>
        <v>0</v>
      </c>
      <c r="O119" s="69"/>
      <c r="P119" s="70">
        <f>+O119*$F119</f>
        <v>0</v>
      </c>
      <c r="Q119" s="62"/>
      <c r="R119" s="61">
        <f>$F$119*Q119</f>
        <v>0</v>
      </c>
      <c r="S119" s="69">
        <v>0.8</v>
      </c>
      <c r="T119" s="70">
        <f>+S119*F119</f>
        <v>7685120</v>
      </c>
      <c r="U119" s="62">
        <v>0.8</v>
      </c>
      <c r="V119" s="61">
        <f>$F$119*U119</f>
        <v>7685120</v>
      </c>
      <c r="W119" s="76">
        <f t="shared" si="36"/>
        <v>7685120</v>
      </c>
      <c r="X119" s="45">
        <v>0.8</v>
      </c>
      <c r="Y119" s="61">
        <f>$F$119*X119</f>
        <v>7685120</v>
      </c>
      <c r="Z119" s="35">
        <v>0</v>
      </c>
      <c r="AA119" s="61">
        <f>$F$119*Z119</f>
        <v>0</v>
      </c>
      <c r="AB119" s="35">
        <f t="shared" si="26"/>
        <v>0.8</v>
      </c>
      <c r="AC119" s="61">
        <f t="shared" si="27"/>
        <v>7685120</v>
      </c>
      <c r="AD119" s="82" t="e">
        <f>#REF!-(X119+Z119)</f>
        <v>#REF!</v>
      </c>
      <c r="AE119" s="61" t="e">
        <f>$F$119*AD119</f>
        <v>#REF!</v>
      </c>
      <c r="AF119" s="81"/>
    </row>
    <row r="120" spans="1:32" s="3" customFormat="1">
      <c r="A120" s="90" t="s">
        <v>93</v>
      </c>
      <c r="B120" s="22" t="s">
        <v>39</v>
      </c>
      <c r="C120" s="26" t="s">
        <v>216</v>
      </c>
      <c r="D120" s="27"/>
      <c r="E120" s="45"/>
      <c r="F120" s="28"/>
      <c r="G120" s="35"/>
      <c r="H120" s="46"/>
      <c r="I120" s="45"/>
      <c r="J120" s="61">
        <f>$F$119*I120</f>
        <v>0</v>
      </c>
      <c r="K120" s="35"/>
      <c r="L120" s="46"/>
      <c r="M120" s="62"/>
      <c r="N120" s="61">
        <f>$F$119*M120</f>
        <v>0</v>
      </c>
      <c r="O120" s="69"/>
      <c r="P120" s="70">
        <f>+O120*$F120</f>
        <v>0</v>
      </c>
      <c r="Q120" s="62"/>
      <c r="R120" s="61">
        <f>$F$119*Q120</f>
        <v>0</v>
      </c>
      <c r="S120" s="69">
        <v>0.2</v>
      </c>
      <c r="T120" s="70">
        <f>+S120*F119</f>
        <v>1921280</v>
      </c>
      <c r="U120" s="62"/>
      <c r="V120" s="61">
        <f>$F$119*U120</f>
        <v>0</v>
      </c>
      <c r="W120" s="76">
        <f t="shared" si="36"/>
        <v>0</v>
      </c>
      <c r="X120" s="45">
        <v>0</v>
      </c>
      <c r="Y120" s="61">
        <f>$F$119*X120</f>
        <v>0</v>
      </c>
      <c r="Z120" s="35">
        <v>0</v>
      </c>
      <c r="AA120" s="61">
        <f>$F$119*Z120</f>
        <v>0</v>
      </c>
      <c r="AB120" s="35">
        <f t="shared" si="26"/>
        <v>0</v>
      </c>
      <c r="AC120" s="61">
        <f t="shared" si="27"/>
        <v>0</v>
      </c>
      <c r="AD120" s="82" t="e">
        <f>#REF!-(X120+Z120)</f>
        <v>#REF!</v>
      </c>
      <c r="AE120" s="61" t="e">
        <f>$F$119*AD120</f>
        <v>#REF!</v>
      </c>
      <c r="AF120" s="81"/>
    </row>
    <row r="121" spans="1:32" s="3" customFormat="1">
      <c r="A121" s="90" t="s">
        <v>93</v>
      </c>
      <c r="B121" s="22" t="s">
        <v>41</v>
      </c>
      <c r="C121" s="26" t="s">
        <v>217</v>
      </c>
      <c r="D121" s="27"/>
      <c r="E121" s="45">
        <v>0.1</v>
      </c>
      <c r="F121" s="28">
        <f>+E121*$D$114</f>
        <v>9606400</v>
      </c>
      <c r="G121" s="35">
        <v>0.8</v>
      </c>
      <c r="H121" s="46">
        <f>+G121*F121</f>
        <v>7685120</v>
      </c>
      <c r="I121" s="45">
        <v>0.8</v>
      </c>
      <c r="J121" s="61">
        <f>$F$121*I121</f>
        <v>7685120</v>
      </c>
      <c r="K121" s="35"/>
      <c r="L121" s="46"/>
      <c r="M121" s="62"/>
      <c r="N121" s="61">
        <f>$F$121*M121</f>
        <v>0</v>
      </c>
      <c r="O121" s="69"/>
      <c r="P121" s="70"/>
      <c r="Q121" s="62"/>
      <c r="R121" s="61">
        <f>$F$121*Q121</f>
        <v>0</v>
      </c>
      <c r="S121" s="69"/>
      <c r="T121" s="70">
        <f>+S121*F121</f>
        <v>0</v>
      </c>
      <c r="U121" s="62"/>
      <c r="V121" s="61">
        <f>$F$121*U121</f>
        <v>0</v>
      </c>
      <c r="W121" s="76">
        <f t="shared" si="36"/>
        <v>7685120</v>
      </c>
      <c r="X121" s="45">
        <v>0.8</v>
      </c>
      <c r="Y121" s="61">
        <f>$F$121*X121</f>
        <v>7685120</v>
      </c>
      <c r="Z121" s="35">
        <v>0</v>
      </c>
      <c r="AA121" s="61">
        <f>$F$121*Z121</f>
        <v>0</v>
      </c>
      <c r="AB121" s="35">
        <f t="shared" si="26"/>
        <v>0.8</v>
      </c>
      <c r="AC121" s="61">
        <f t="shared" si="27"/>
        <v>7685120</v>
      </c>
      <c r="AD121" s="82" t="e">
        <f>#REF!-(X121+Z121)</f>
        <v>#REF!</v>
      </c>
      <c r="AE121" s="61" t="e">
        <f>$F$121*AD121</f>
        <v>#REF!</v>
      </c>
      <c r="AF121" s="81"/>
    </row>
    <row r="122" spans="1:32" s="3" customFormat="1" ht="22.5" customHeight="1">
      <c r="A122" s="90" t="s">
        <v>93</v>
      </c>
      <c r="B122" s="22" t="s">
        <v>43</v>
      </c>
      <c r="C122" s="26" t="s">
        <v>218</v>
      </c>
      <c r="D122" s="27"/>
      <c r="E122" s="45"/>
      <c r="F122" s="28"/>
      <c r="G122" s="35"/>
      <c r="H122" s="46"/>
      <c r="I122" s="45"/>
      <c r="J122" s="61">
        <f>$F$121*I122</f>
        <v>0</v>
      </c>
      <c r="K122" s="35"/>
      <c r="L122" s="46"/>
      <c r="M122" s="62"/>
      <c r="N122" s="61">
        <f>$F$121*M122</f>
        <v>0</v>
      </c>
      <c r="O122" s="69">
        <v>0.2</v>
      </c>
      <c r="P122" s="70">
        <f>+O122*F121</f>
        <v>1921280</v>
      </c>
      <c r="Q122" s="62">
        <v>0.2</v>
      </c>
      <c r="R122" s="61">
        <f>$F$121*Q122</f>
        <v>1921280</v>
      </c>
      <c r="S122" s="69"/>
      <c r="T122" s="70">
        <f>+S122*F121</f>
        <v>0</v>
      </c>
      <c r="U122" s="62"/>
      <c r="V122" s="61">
        <f>$F$121*U122</f>
        <v>0</v>
      </c>
      <c r="W122" s="76">
        <f t="shared" si="36"/>
        <v>1921280</v>
      </c>
      <c r="X122" s="45">
        <v>0</v>
      </c>
      <c r="Y122" s="61">
        <f>$F$121*X122</f>
        <v>0</v>
      </c>
      <c r="Z122" s="35">
        <v>0.2</v>
      </c>
      <c r="AA122" s="61">
        <f>$F$121*Z122</f>
        <v>1921280</v>
      </c>
      <c r="AB122" s="35">
        <f t="shared" si="26"/>
        <v>0.2</v>
      </c>
      <c r="AC122" s="61">
        <f t="shared" si="27"/>
        <v>1921280</v>
      </c>
      <c r="AD122" s="80" t="e">
        <f>#REF!-(X122+Z122)</f>
        <v>#REF!</v>
      </c>
      <c r="AE122" s="61" t="e">
        <f>$F$121*AD122</f>
        <v>#REF!</v>
      </c>
      <c r="AF122" s="81"/>
    </row>
    <row r="123" spans="1:32" s="3" customFormat="1" ht="22.5" customHeight="1">
      <c r="A123" s="90" t="s">
        <v>93</v>
      </c>
      <c r="B123" s="22" t="s">
        <v>45</v>
      </c>
      <c r="C123" s="26" t="s">
        <v>219</v>
      </c>
      <c r="D123" s="27"/>
      <c r="E123" s="45">
        <v>0.1</v>
      </c>
      <c r="F123" s="28">
        <f>+E123*$D$114</f>
        <v>9606400</v>
      </c>
      <c r="G123" s="35">
        <v>0.8</v>
      </c>
      <c r="H123" s="46">
        <f>+G123*F123</f>
        <v>7685120</v>
      </c>
      <c r="I123" s="45"/>
      <c r="J123" s="61">
        <f>$F$123*I123</f>
        <v>0</v>
      </c>
      <c r="K123" s="35"/>
      <c r="L123" s="46"/>
      <c r="M123" s="62"/>
      <c r="N123" s="61">
        <f>$F$123*M123</f>
        <v>0</v>
      </c>
      <c r="O123" s="69"/>
      <c r="P123" s="70"/>
      <c r="Q123" s="62"/>
      <c r="R123" s="61">
        <f>$F$123*Q123</f>
        <v>0</v>
      </c>
      <c r="S123" s="69"/>
      <c r="T123" s="70">
        <f>+S123*F123</f>
        <v>0</v>
      </c>
      <c r="U123" s="62"/>
      <c r="V123" s="61">
        <f>$F$123*U123</f>
        <v>0</v>
      </c>
      <c r="W123" s="76">
        <f t="shared" si="36"/>
        <v>0</v>
      </c>
      <c r="X123" s="45">
        <v>0</v>
      </c>
      <c r="Y123" s="61">
        <f>$F$123*X123</f>
        <v>0</v>
      </c>
      <c r="Z123" s="35">
        <v>0</v>
      </c>
      <c r="AA123" s="61">
        <f>$F$123*Z123</f>
        <v>0</v>
      </c>
      <c r="AB123" s="35">
        <f t="shared" si="26"/>
        <v>0</v>
      </c>
      <c r="AC123" s="61">
        <f t="shared" si="27"/>
        <v>0</v>
      </c>
      <c r="AD123" s="82" t="e">
        <f>#REF!-(X123+Z123)</f>
        <v>#REF!</v>
      </c>
      <c r="AE123" s="61" t="e">
        <f>$F$123*AD123</f>
        <v>#REF!</v>
      </c>
      <c r="AF123" s="81"/>
    </row>
    <row r="124" spans="1:32" s="3" customFormat="1">
      <c r="A124" s="90" t="s">
        <v>93</v>
      </c>
      <c r="B124" s="22" t="s">
        <v>47</v>
      </c>
      <c r="C124" s="26" t="s">
        <v>220</v>
      </c>
      <c r="D124" s="27"/>
      <c r="E124" s="45"/>
      <c r="F124" s="28"/>
      <c r="G124" s="35"/>
      <c r="H124" s="46"/>
      <c r="I124" s="45"/>
      <c r="J124" s="61">
        <f>$F$123*I124</f>
        <v>0</v>
      </c>
      <c r="K124" s="35"/>
      <c r="L124" s="46"/>
      <c r="M124" s="62"/>
      <c r="N124" s="61">
        <f>$F$123*M124</f>
        <v>0</v>
      </c>
      <c r="O124" s="69">
        <v>0.2</v>
      </c>
      <c r="P124" s="70">
        <f>+O124*F123</f>
        <v>1921280</v>
      </c>
      <c r="Q124" s="62"/>
      <c r="R124" s="61">
        <f>$F$123*Q124</f>
        <v>0</v>
      </c>
      <c r="S124" s="69"/>
      <c r="T124" s="70">
        <f>+S124*F123</f>
        <v>0</v>
      </c>
      <c r="U124" s="62"/>
      <c r="V124" s="61">
        <f>$F$123*U124</f>
        <v>0</v>
      </c>
      <c r="W124" s="76">
        <f t="shared" si="36"/>
        <v>0</v>
      </c>
      <c r="X124" s="45">
        <v>0</v>
      </c>
      <c r="Y124" s="61">
        <f>$F$123*X124</f>
        <v>0</v>
      </c>
      <c r="Z124" s="35">
        <v>0</v>
      </c>
      <c r="AA124" s="61">
        <f>$F$123*Z124</f>
        <v>0</v>
      </c>
      <c r="AB124" s="35">
        <f t="shared" si="26"/>
        <v>0</v>
      </c>
      <c r="AC124" s="61">
        <f t="shared" si="27"/>
        <v>0</v>
      </c>
      <c r="AD124" s="82" t="e">
        <f>#REF!-(X124+Z124)</f>
        <v>#REF!</v>
      </c>
      <c r="AE124" s="61" t="e">
        <f>$F$123*AD124</f>
        <v>#REF!</v>
      </c>
      <c r="AF124" s="81"/>
    </row>
    <row r="125" spans="1:32" s="4" customFormat="1" ht="30">
      <c r="A125" s="90" t="s">
        <v>93</v>
      </c>
      <c r="B125" s="24" t="s">
        <v>49</v>
      </c>
      <c r="C125" s="26" t="s">
        <v>221</v>
      </c>
      <c r="D125" s="27"/>
      <c r="E125" s="45">
        <v>0.1</v>
      </c>
      <c r="F125" s="28">
        <f>+E125*$D$114</f>
        <v>9606400</v>
      </c>
      <c r="G125" s="35"/>
      <c r="H125" s="46"/>
      <c r="I125" s="45"/>
      <c r="J125" s="61">
        <f>$F$125*I125</f>
        <v>0</v>
      </c>
      <c r="K125" s="35"/>
      <c r="L125" s="46"/>
      <c r="M125" s="45"/>
      <c r="N125" s="61">
        <f>$F$125*M125</f>
        <v>0</v>
      </c>
      <c r="O125" s="35"/>
      <c r="P125" s="46"/>
      <c r="Q125" s="45"/>
      <c r="R125" s="61">
        <f>$F$125*Q125</f>
        <v>0</v>
      </c>
      <c r="S125" s="35">
        <v>0.8</v>
      </c>
      <c r="T125" s="46">
        <f>+S125*F125</f>
        <v>7685120</v>
      </c>
      <c r="U125" s="45">
        <v>0.1</v>
      </c>
      <c r="V125" s="61">
        <f>$F$125*U125</f>
        <v>960640</v>
      </c>
      <c r="W125" s="76">
        <f t="shared" si="36"/>
        <v>960640</v>
      </c>
      <c r="X125" s="45">
        <v>0</v>
      </c>
      <c r="Y125" s="61">
        <f>$F$125*X125</f>
        <v>0</v>
      </c>
      <c r="Z125" s="35">
        <v>0.1</v>
      </c>
      <c r="AA125" s="61">
        <f>$F$125*Z125</f>
        <v>960640</v>
      </c>
      <c r="AB125" s="35">
        <f t="shared" si="26"/>
        <v>0.1</v>
      </c>
      <c r="AC125" s="61">
        <f t="shared" si="27"/>
        <v>960640</v>
      </c>
      <c r="AD125" s="82" t="e">
        <f>#REF!-(X125+Z125)</f>
        <v>#REF!</v>
      </c>
      <c r="AE125" s="61" t="e">
        <f>$F$125*AD125</f>
        <v>#REF!</v>
      </c>
      <c r="AF125" s="81"/>
    </row>
    <row r="126" spans="1:32" s="5" customFormat="1" ht="30">
      <c r="A126" s="90" t="s">
        <v>93</v>
      </c>
      <c r="B126" s="48" t="s">
        <v>51</v>
      </c>
      <c r="C126" s="49" t="s">
        <v>222</v>
      </c>
      <c r="D126" s="40"/>
      <c r="E126" s="50"/>
      <c r="F126" s="36"/>
      <c r="G126" s="35"/>
      <c r="H126" s="46"/>
      <c r="I126" s="45"/>
      <c r="J126" s="61">
        <f>$F$125*I126</f>
        <v>0</v>
      </c>
      <c r="K126" s="35"/>
      <c r="L126" s="46"/>
      <c r="M126" s="45"/>
      <c r="N126" s="61">
        <f>$F$125*M126</f>
        <v>0</v>
      </c>
      <c r="O126" s="35"/>
      <c r="P126" s="46"/>
      <c r="Q126" s="45"/>
      <c r="R126" s="61">
        <f>$F$125*Q126</f>
        <v>0</v>
      </c>
      <c r="S126" s="35">
        <v>0.2</v>
      </c>
      <c r="T126" s="46">
        <f>+S126*F125</f>
        <v>1921280</v>
      </c>
      <c r="U126" s="50">
        <v>0.01</v>
      </c>
      <c r="V126" s="61">
        <f>$F$125*U126</f>
        <v>96064</v>
      </c>
      <c r="W126" s="76">
        <f t="shared" si="36"/>
        <v>96064</v>
      </c>
      <c r="X126" s="45">
        <v>0</v>
      </c>
      <c r="Y126" s="61">
        <f>$F$125*X126</f>
        <v>0</v>
      </c>
      <c r="Z126" s="35">
        <v>0.01</v>
      </c>
      <c r="AA126" s="61">
        <f>$F$125*Z126</f>
        <v>96064</v>
      </c>
      <c r="AB126" s="35">
        <f t="shared" si="26"/>
        <v>0.01</v>
      </c>
      <c r="AC126" s="61">
        <f t="shared" si="27"/>
        <v>96064</v>
      </c>
      <c r="AD126" s="82" t="e">
        <f>#REF!-(X126+Z126)</f>
        <v>#REF!</v>
      </c>
      <c r="AE126" s="61" t="e">
        <f>$F$125*AD126</f>
        <v>#REF!</v>
      </c>
      <c r="AF126" s="81"/>
    </row>
    <row r="127" spans="1:32">
      <c r="A127" s="90" t="s">
        <v>93</v>
      </c>
      <c r="B127" s="51" t="s">
        <v>53</v>
      </c>
      <c r="C127" s="49" t="s">
        <v>223</v>
      </c>
      <c r="D127" s="40"/>
      <c r="E127" s="37">
        <v>0.1</v>
      </c>
      <c r="F127" s="36">
        <f>+E127*$D$114</f>
        <v>9606400</v>
      </c>
      <c r="G127" s="35"/>
      <c r="H127" s="46"/>
      <c r="I127" s="45"/>
      <c r="J127" s="61">
        <f>$F$127*I127</f>
        <v>0</v>
      </c>
      <c r="K127" s="35"/>
      <c r="L127" s="46"/>
      <c r="M127" s="62"/>
      <c r="N127" s="61">
        <f>$F$127*M127</f>
        <v>0</v>
      </c>
      <c r="O127" s="69"/>
      <c r="P127" s="70"/>
      <c r="Q127" s="62"/>
      <c r="R127" s="61">
        <f>$F$127*Q127</f>
        <v>0</v>
      </c>
      <c r="S127" s="69">
        <v>0.8</v>
      </c>
      <c r="T127" s="70">
        <f>+S127*F127</f>
        <v>7685120</v>
      </c>
      <c r="U127" s="65"/>
      <c r="V127" s="61">
        <f>$F$127*U127</f>
        <v>0</v>
      </c>
      <c r="W127" s="76">
        <f t="shared" si="36"/>
        <v>0</v>
      </c>
      <c r="X127" s="45">
        <v>0</v>
      </c>
      <c r="Y127" s="61">
        <f>$F$127*X127</f>
        <v>0</v>
      </c>
      <c r="Z127" s="35">
        <v>0</v>
      </c>
      <c r="AA127" s="61">
        <f>$F$127*Z127</f>
        <v>0</v>
      </c>
      <c r="AB127" s="35">
        <f t="shared" si="26"/>
        <v>0</v>
      </c>
      <c r="AC127" s="61">
        <f t="shared" si="27"/>
        <v>0</v>
      </c>
      <c r="AD127" s="82" t="e">
        <f>#REF!-(X127+Z127)</f>
        <v>#REF!</v>
      </c>
      <c r="AE127" s="61" t="e">
        <f>$F$127*AD127</f>
        <v>#REF!</v>
      </c>
      <c r="AF127" s="81"/>
    </row>
    <row r="128" spans="1:32">
      <c r="A128" s="90" t="s">
        <v>93</v>
      </c>
      <c r="B128" s="51" t="s">
        <v>55</v>
      </c>
      <c r="C128" s="49" t="s">
        <v>224</v>
      </c>
      <c r="D128" s="40"/>
      <c r="E128" s="37"/>
      <c r="F128" s="36"/>
      <c r="G128" s="35"/>
      <c r="H128" s="46"/>
      <c r="I128" s="45"/>
      <c r="J128" s="61">
        <f>$F$127*I128</f>
        <v>0</v>
      </c>
      <c r="K128" s="35"/>
      <c r="L128" s="46"/>
      <c r="M128" s="62"/>
      <c r="N128" s="61">
        <f>$F$127*M128</f>
        <v>0</v>
      </c>
      <c r="O128" s="69"/>
      <c r="P128" s="70"/>
      <c r="Q128" s="62"/>
      <c r="R128" s="61">
        <f>$F$127*Q128</f>
        <v>0</v>
      </c>
      <c r="S128" s="69">
        <v>0.2</v>
      </c>
      <c r="T128" s="70">
        <f>+S128*F127</f>
        <v>1921280</v>
      </c>
      <c r="U128" s="65"/>
      <c r="V128" s="61">
        <f>$F$127*U128</f>
        <v>0</v>
      </c>
      <c r="W128" s="76">
        <f t="shared" si="36"/>
        <v>0</v>
      </c>
      <c r="X128" s="45">
        <v>0</v>
      </c>
      <c r="Y128" s="61">
        <f>$F$127*X128</f>
        <v>0</v>
      </c>
      <c r="Z128" s="35">
        <v>0</v>
      </c>
      <c r="AA128" s="61">
        <f>$F$127*Z128</f>
        <v>0</v>
      </c>
      <c r="AB128" s="35">
        <f t="shared" si="26"/>
        <v>0</v>
      </c>
      <c r="AC128" s="61">
        <f t="shared" si="27"/>
        <v>0</v>
      </c>
      <c r="AD128" s="82" t="e">
        <f>#REF!-(X128+Z128)</f>
        <v>#REF!</v>
      </c>
      <c r="AE128" s="61" t="e">
        <f>$F$127*AD128</f>
        <v>#REF!</v>
      </c>
      <c r="AF128" s="81"/>
    </row>
    <row r="129" spans="1:32">
      <c r="A129" s="90" t="s">
        <v>93</v>
      </c>
      <c r="B129" s="51" t="s">
        <v>57</v>
      </c>
      <c r="C129" s="49" t="s">
        <v>225</v>
      </c>
      <c r="D129" s="40"/>
      <c r="E129" s="37">
        <v>0.05</v>
      </c>
      <c r="F129" s="36">
        <f>+E129*$D$114</f>
        <v>4803200</v>
      </c>
      <c r="G129" s="35"/>
      <c r="H129" s="46"/>
      <c r="I129" s="45"/>
      <c r="J129" s="61">
        <f>$F$129*I129</f>
        <v>0</v>
      </c>
      <c r="K129" s="35"/>
      <c r="L129" s="46"/>
      <c r="M129" s="62"/>
      <c r="N129" s="61">
        <f>$F$129*M129</f>
        <v>0</v>
      </c>
      <c r="O129" s="69"/>
      <c r="P129" s="70"/>
      <c r="Q129" s="62"/>
      <c r="R129" s="61">
        <f>$F$129*Q129</f>
        <v>0</v>
      </c>
      <c r="S129" s="69">
        <v>0.8</v>
      </c>
      <c r="T129" s="70">
        <f>+S129*F129</f>
        <v>3842560</v>
      </c>
      <c r="U129" s="65"/>
      <c r="V129" s="61">
        <f>$F$129*U129</f>
        <v>0</v>
      </c>
      <c r="W129" s="76">
        <f t="shared" si="36"/>
        <v>0</v>
      </c>
      <c r="X129" s="45">
        <v>0</v>
      </c>
      <c r="Y129" s="61">
        <f>$F$129*X129</f>
        <v>0</v>
      </c>
      <c r="Z129" s="35">
        <v>0</v>
      </c>
      <c r="AA129" s="61">
        <f>$F$129*Z129</f>
        <v>0</v>
      </c>
      <c r="AB129" s="35">
        <f t="shared" si="26"/>
        <v>0</v>
      </c>
      <c r="AC129" s="61">
        <f t="shared" si="27"/>
        <v>0</v>
      </c>
      <c r="AD129" s="82" t="e">
        <f>#REF!-(X129+Z129)</f>
        <v>#REF!</v>
      </c>
      <c r="AE129" s="61" t="e">
        <f>$F$129*AD129</f>
        <v>#REF!</v>
      </c>
      <c r="AF129" s="81"/>
    </row>
    <row r="130" spans="1:32">
      <c r="A130" s="90" t="s">
        <v>93</v>
      </c>
      <c r="B130" s="51" t="s">
        <v>59</v>
      </c>
      <c r="C130" s="49" t="s">
        <v>226</v>
      </c>
      <c r="D130" s="40"/>
      <c r="E130" s="37"/>
      <c r="F130" s="36"/>
      <c r="G130" s="35"/>
      <c r="H130" s="46"/>
      <c r="I130" s="45"/>
      <c r="J130" s="61">
        <f>$F$129*I130</f>
        <v>0</v>
      </c>
      <c r="K130" s="35"/>
      <c r="L130" s="46"/>
      <c r="M130" s="62"/>
      <c r="N130" s="61">
        <f>$F$129*M130</f>
        <v>0</v>
      </c>
      <c r="O130" s="69"/>
      <c r="P130" s="70"/>
      <c r="Q130" s="62"/>
      <c r="R130" s="61">
        <f>$F$129*Q130</f>
        <v>0</v>
      </c>
      <c r="S130" s="69">
        <v>0.2</v>
      </c>
      <c r="T130" s="70">
        <f>+S130*F129</f>
        <v>960640</v>
      </c>
      <c r="U130" s="65"/>
      <c r="V130" s="61">
        <f>$F$129*U130</f>
        <v>0</v>
      </c>
      <c r="W130" s="76">
        <f t="shared" si="36"/>
        <v>0</v>
      </c>
      <c r="X130" s="45">
        <v>0</v>
      </c>
      <c r="Y130" s="61">
        <f>$F$129*X130</f>
        <v>0</v>
      </c>
      <c r="Z130" s="35">
        <v>0</v>
      </c>
      <c r="AA130" s="61">
        <f>$F$129*Z130</f>
        <v>0</v>
      </c>
      <c r="AB130" s="35">
        <f t="shared" si="26"/>
        <v>0</v>
      </c>
      <c r="AC130" s="61">
        <f t="shared" si="27"/>
        <v>0</v>
      </c>
      <c r="AD130" s="82" t="e">
        <f>#REF!-(X130+Z130)</f>
        <v>#REF!</v>
      </c>
      <c r="AE130" s="61" t="e">
        <f>$F$129*AD130</f>
        <v>#REF!</v>
      </c>
      <c r="AF130" s="81"/>
    </row>
    <row r="131" spans="1:32" ht="30">
      <c r="A131" s="90" t="s">
        <v>93</v>
      </c>
      <c r="B131" s="51" t="s">
        <v>61</v>
      </c>
      <c r="C131" s="49" t="s">
        <v>227</v>
      </c>
      <c r="D131" s="40"/>
      <c r="E131" s="37">
        <v>0.05</v>
      </c>
      <c r="F131" s="36">
        <f>+E131*$D$114</f>
        <v>4803200</v>
      </c>
      <c r="G131" s="35"/>
      <c r="H131" s="46"/>
      <c r="I131" s="45"/>
      <c r="J131" s="61">
        <f>$F$131*I131</f>
        <v>0</v>
      </c>
      <c r="K131" s="35"/>
      <c r="L131" s="46"/>
      <c r="M131" s="62"/>
      <c r="N131" s="61">
        <f>$F$131*M131</f>
        <v>0</v>
      </c>
      <c r="O131" s="69"/>
      <c r="P131" s="70"/>
      <c r="Q131" s="62"/>
      <c r="R131" s="61">
        <f>$F$131*Q131</f>
        <v>0</v>
      </c>
      <c r="S131" s="69">
        <v>0.8</v>
      </c>
      <c r="T131" s="70">
        <f>+S131*F131</f>
        <v>3842560</v>
      </c>
      <c r="U131" s="65"/>
      <c r="V131" s="61">
        <f>$F$131*U131</f>
        <v>0</v>
      </c>
      <c r="W131" s="76">
        <f t="shared" si="36"/>
        <v>0</v>
      </c>
      <c r="X131" s="45">
        <v>0</v>
      </c>
      <c r="Y131" s="61">
        <f>$F$131*X131</f>
        <v>0</v>
      </c>
      <c r="Z131" s="35">
        <v>0</v>
      </c>
      <c r="AA131" s="61">
        <f>$F$131*Z131</f>
        <v>0</v>
      </c>
      <c r="AB131" s="35">
        <f t="shared" si="26"/>
        <v>0</v>
      </c>
      <c r="AC131" s="61">
        <f t="shared" si="27"/>
        <v>0</v>
      </c>
      <c r="AD131" s="82" t="e">
        <f>#REF!-(X131+Z131)</f>
        <v>#REF!</v>
      </c>
      <c r="AE131" s="61" t="e">
        <f>$F$131*AD131</f>
        <v>#REF!</v>
      </c>
      <c r="AF131" s="81"/>
    </row>
    <row r="132" spans="1:32" ht="30">
      <c r="A132" s="90" t="s">
        <v>93</v>
      </c>
      <c r="B132" s="51" t="s">
        <v>63</v>
      </c>
      <c r="C132" s="49" t="s">
        <v>228</v>
      </c>
      <c r="D132" s="40"/>
      <c r="E132" s="37"/>
      <c r="F132" s="36"/>
      <c r="G132" s="35"/>
      <c r="H132" s="46"/>
      <c r="I132" s="45"/>
      <c r="J132" s="61">
        <f>$F$131*I132</f>
        <v>0</v>
      </c>
      <c r="K132" s="35"/>
      <c r="L132" s="46"/>
      <c r="M132" s="62"/>
      <c r="N132" s="61">
        <f>$F$131*M132</f>
        <v>0</v>
      </c>
      <c r="O132" s="69"/>
      <c r="P132" s="70"/>
      <c r="Q132" s="62"/>
      <c r="R132" s="61">
        <f>$F$131*Q132</f>
        <v>0</v>
      </c>
      <c r="S132" s="69">
        <v>0.2</v>
      </c>
      <c r="T132" s="70">
        <f>+S132*F131</f>
        <v>960640</v>
      </c>
      <c r="U132" s="65"/>
      <c r="V132" s="61">
        <f>$F$131*U132</f>
        <v>0</v>
      </c>
      <c r="W132" s="76">
        <f t="shared" si="36"/>
        <v>0</v>
      </c>
      <c r="X132" s="45">
        <v>0</v>
      </c>
      <c r="Y132" s="61">
        <f>$F$131*X132</f>
        <v>0</v>
      </c>
      <c r="Z132" s="35">
        <v>0</v>
      </c>
      <c r="AA132" s="61">
        <f>$F$131*Z132</f>
        <v>0</v>
      </c>
      <c r="AB132" s="35">
        <f t="shared" si="26"/>
        <v>0</v>
      </c>
      <c r="AC132" s="61">
        <f t="shared" si="27"/>
        <v>0</v>
      </c>
      <c r="AD132" s="82" t="e">
        <f>#REF!-(X132+Z132)</f>
        <v>#REF!</v>
      </c>
      <c r="AE132" s="61" t="e">
        <f>$F$131*AD132</f>
        <v>#REF!</v>
      </c>
      <c r="AF132" s="81"/>
    </row>
    <row r="133" spans="1:32">
      <c r="A133" s="90" t="s">
        <v>93</v>
      </c>
      <c r="B133" s="51" t="s">
        <v>65</v>
      </c>
      <c r="C133" s="49" t="s">
        <v>229</v>
      </c>
      <c r="D133" s="40"/>
      <c r="E133" s="50">
        <v>0.05</v>
      </c>
      <c r="F133" s="36">
        <f>+E133*$D$114</f>
        <v>4803200</v>
      </c>
      <c r="G133" s="35"/>
      <c r="H133" s="46"/>
      <c r="I133" s="45"/>
      <c r="J133" s="61">
        <f>$F$133*I133</f>
        <v>0</v>
      </c>
      <c r="K133" s="35"/>
      <c r="L133" s="46">
        <f>+K133*$F133</f>
        <v>0</v>
      </c>
      <c r="M133" s="62"/>
      <c r="N133" s="61">
        <f>$F$133*M133</f>
        <v>0</v>
      </c>
      <c r="O133" s="69"/>
      <c r="P133" s="70"/>
      <c r="Q133" s="62"/>
      <c r="R133" s="61">
        <f>$F$133*Q133</f>
        <v>0</v>
      </c>
      <c r="S133" s="69">
        <v>0.8</v>
      </c>
      <c r="T133" s="70">
        <f>+S133*F133</f>
        <v>3842560</v>
      </c>
      <c r="U133" s="65"/>
      <c r="V133" s="61">
        <f>$F$133*U133</f>
        <v>0</v>
      </c>
      <c r="W133" s="76">
        <f t="shared" si="36"/>
        <v>0</v>
      </c>
      <c r="X133" s="45">
        <v>0</v>
      </c>
      <c r="Y133" s="61">
        <f>$F$133*X133</f>
        <v>0</v>
      </c>
      <c r="Z133" s="35">
        <v>0</v>
      </c>
      <c r="AA133" s="61">
        <f>$F$133*Z133</f>
        <v>0</v>
      </c>
      <c r="AB133" s="35">
        <f t="shared" si="26"/>
        <v>0</v>
      </c>
      <c r="AC133" s="61">
        <f t="shared" si="27"/>
        <v>0</v>
      </c>
      <c r="AD133" s="82" t="e">
        <f>#REF!-(X133+Z133)</f>
        <v>#REF!</v>
      </c>
      <c r="AE133" s="61" t="e">
        <f>$F$133*AD133</f>
        <v>#REF!</v>
      </c>
      <c r="AF133" s="81"/>
    </row>
    <row r="134" spans="1:32">
      <c r="A134" s="90" t="s">
        <v>93</v>
      </c>
      <c r="B134" s="51" t="s">
        <v>67</v>
      </c>
      <c r="C134" s="49" t="s">
        <v>230</v>
      </c>
      <c r="D134" s="40"/>
      <c r="E134" s="50"/>
      <c r="F134" s="36"/>
      <c r="G134" s="35"/>
      <c r="H134" s="46"/>
      <c r="I134" s="45"/>
      <c r="J134" s="61">
        <f>$F$133*I134</f>
        <v>0</v>
      </c>
      <c r="K134" s="35"/>
      <c r="L134" s="46">
        <f>+K134*$F134</f>
        <v>0</v>
      </c>
      <c r="M134" s="62"/>
      <c r="N134" s="61">
        <f>$F$133*M134</f>
        <v>0</v>
      </c>
      <c r="O134" s="69"/>
      <c r="P134" s="70"/>
      <c r="Q134" s="62"/>
      <c r="R134" s="61">
        <f>$F$133*Q134</f>
        <v>0</v>
      </c>
      <c r="S134" s="69">
        <v>0.2</v>
      </c>
      <c r="T134" s="70">
        <f>+S134*F133</f>
        <v>960640</v>
      </c>
      <c r="U134" s="65"/>
      <c r="V134" s="61">
        <f>$F$133*U134</f>
        <v>0</v>
      </c>
      <c r="W134" s="76">
        <f t="shared" si="36"/>
        <v>0</v>
      </c>
      <c r="X134" s="45">
        <v>0</v>
      </c>
      <c r="Y134" s="61">
        <f>$F$133*X134</f>
        <v>0</v>
      </c>
      <c r="Z134" s="35">
        <v>0</v>
      </c>
      <c r="AA134" s="61">
        <f>$F$133*Z134</f>
        <v>0</v>
      </c>
      <c r="AB134" s="35">
        <f t="shared" si="26"/>
        <v>0</v>
      </c>
      <c r="AC134" s="61">
        <f t="shared" si="27"/>
        <v>0</v>
      </c>
      <c r="AD134" s="82" t="e">
        <f>#REF!-(X134+Z134)</f>
        <v>#REF!</v>
      </c>
      <c r="AE134" s="61" t="e">
        <f>$F$133*AD134</f>
        <v>#REF!</v>
      </c>
      <c r="AF134" s="81"/>
    </row>
    <row r="135" spans="1:32">
      <c r="A135" s="90" t="s">
        <v>93</v>
      </c>
      <c r="B135" s="51" t="s">
        <v>69</v>
      </c>
      <c r="C135" s="49" t="s">
        <v>231</v>
      </c>
      <c r="D135" s="40"/>
      <c r="E135" s="50">
        <v>0.05</v>
      </c>
      <c r="F135" s="36">
        <f>+E135*$D$114</f>
        <v>4803200</v>
      </c>
      <c r="G135" s="35"/>
      <c r="H135" s="46"/>
      <c r="I135" s="45"/>
      <c r="J135" s="61">
        <f>$F$135*I135</f>
        <v>0</v>
      </c>
      <c r="K135" s="35"/>
      <c r="L135" s="46"/>
      <c r="M135" s="62"/>
      <c r="N135" s="61">
        <f>$F$135*M135</f>
        <v>0</v>
      </c>
      <c r="O135" s="69"/>
      <c r="P135" s="70">
        <f>+O135*$F135</f>
        <v>0</v>
      </c>
      <c r="Q135" s="62"/>
      <c r="R135" s="61">
        <f>$F$135*Q135</f>
        <v>0</v>
      </c>
      <c r="S135" s="69">
        <v>0.8</v>
      </c>
      <c r="T135" s="70">
        <f>+S135*F135</f>
        <v>3842560</v>
      </c>
      <c r="U135" s="65">
        <v>0.8</v>
      </c>
      <c r="V135" s="61">
        <f>$F$135*U135</f>
        <v>3842560</v>
      </c>
      <c r="W135" s="76">
        <f t="shared" si="36"/>
        <v>3842560</v>
      </c>
      <c r="X135" s="45">
        <v>0</v>
      </c>
      <c r="Y135" s="61">
        <f>$F$135*X135</f>
        <v>0</v>
      </c>
      <c r="Z135" s="35">
        <v>0.8</v>
      </c>
      <c r="AA135" s="61">
        <f>$F$135*Z135</f>
        <v>3842560</v>
      </c>
      <c r="AB135" s="35">
        <f t="shared" ref="AB135:AB198" si="38">X135+Z135</f>
        <v>0.8</v>
      </c>
      <c r="AC135" s="61">
        <f t="shared" ref="AC135:AC198" si="39">Y135+AA135</f>
        <v>3842560</v>
      </c>
      <c r="AD135" s="82" t="e">
        <f>#REF!-(X135+Z135)</f>
        <v>#REF!</v>
      </c>
      <c r="AE135" s="61" t="e">
        <f>$F$135*AD135</f>
        <v>#REF!</v>
      </c>
      <c r="AF135" s="81"/>
    </row>
    <row r="136" spans="1:32">
      <c r="A136" s="90" t="s">
        <v>93</v>
      </c>
      <c r="B136" s="51" t="s">
        <v>71</v>
      </c>
      <c r="C136" s="49" t="s">
        <v>232</v>
      </c>
      <c r="D136" s="40"/>
      <c r="E136" s="50"/>
      <c r="F136" s="36"/>
      <c r="G136" s="35"/>
      <c r="H136" s="46"/>
      <c r="I136" s="45"/>
      <c r="J136" s="61">
        <f>$F$135*I136</f>
        <v>0</v>
      </c>
      <c r="K136" s="35"/>
      <c r="L136" s="46"/>
      <c r="M136" s="62"/>
      <c r="N136" s="61">
        <f>$F$135*M136</f>
        <v>0</v>
      </c>
      <c r="O136" s="69"/>
      <c r="P136" s="70">
        <f>+O136*$F136</f>
        <v>0</v>
      </c>
      <c r="Q136" s="62"/>
      <c r="R136" s="61">
        <f>$F$135*Q136</f>
        <v>0</v>
      </c>
      <c r="S136" s="69">
        <v>0.2</v>
      </c>
      <c r="T136" s="70">
        <f>+S136*F135</f>
        <v>960640</v>
      </c>
      <c r="U136" s="65">
        <v>0.1</v>
      </c>
      <c r="V136" s="61">
        <f>$F$135*U136</f>
        <v>480320</v>
      </c>
      <c r="W136" s="76">
        <f t="shared" si="36"/>
        <v>480320</v>
      </c>
      <c r="X136" s="45">
        <v>0</v>
      </c>
      <c r="Y136" s="61">
        <f>$F$135*X136</f>
        <v>0</v>
      </c>
      <c r="Z136" s="35">
        <v>0.1</v>
      </c>
      <c r="AA136" s="61">
        <f>$F$135*Z136</f>
        <v>480320</v>
      </c>
      <c r="AB136" s="35">
        <f t="shared" si="38"/>
        <v>0.1</v>
      </c>
      <c r="AC136" s="61">
        <f t="shared" si="39"/>
        <v>480320</v>
      </c>
      <c r="AD136" s="82" t="e">
        <f>#REF!-(X136+Z136)</f>
        <v>#REF!</v>
      </c>
      <c r="AE136" s="61" t="e">
        <f>$F$135*AD136</f>
        <v>#REF!</v>
      </c>
      <c r="AF136" s="81"/>
    </row>
    <row r="137" spans="1:32">
      <c r="A137" s="90" t="s">
        <v>93</v>
      </c>
      <c r="B137" s="51" t="s">
        <v>73</v>
      </c>
      <c r="C137" s="49" t="s">
        <v>233</v>
      </c>
      <c r="D137" s="40"/>
      <c r="E137" s="50">
        <v>0.05</v>
      </c>
      <c r="F137" s="36">
        <f>+E137*$D$114</f>
        <v>4803200</v>
      </c>
      <c r="G137" s="35"/>
      <c r="H137" s="46"/>
      <c r="I137" s="45"/>
      <c r="J137" s="61">
        <f>$F$137*I137</f>
        <v>0</v>
      </c>
      <c r="K137" s="35"/>
      <c r="L137" s="46"/>
      <c r="M137" s="62"/>
      <c r="N137" s="61">
        <f>$F$137*M137</f>
        <v>0</v>
      </c>
      <c r="O137" s="69"/>
      <c r="P137" s="70">
        <f>+O137*$F137</f>
        <v>0</v>
      </c>
      <c r="Q137" s="62"/>
      <c r="R137" s="61">
        <f>$F$137*Q137</f>
        <v>0</v>
      </c>
      <c r="S137" s="69">
        <v>0.8</v>
      </c>
      <c r="T137" s="70">
        <f>+S137*F137</f>
        <v>3842560</v>
      </c>
      <c r="U137" s="65">
        <v>0.8</v>
      </c>
      <c r="V137" s="61">
        <f>$F$137*U137</f>
        <v>3842560</v>
      </c>
      <c r="W137" s="76">
        <f t="shared" si="36"/>
        <v>3842560</v>
      </c>
      <c r="X137" s="45">
        <v>0.8</v>
      </c>
      <c r="Y137" s="61">
        <f>$F$137*X137</f>
        <v>3842560</v>
      </c>
      <c r="Z137" s="35">
        <v>0</v>
      </c>
      <c r="AA137" s="61">
        <f>$F$137*Z137</f>
        <v>0</v>
      </c>
      <c r="AB137" s="35">
        <f t="shared" si="38"/>
        <v>0.8</v>
      </c>
      <c r="AC137" s="61">
        <f t="shared" si="39"/>
        <v>3842560</v>
      </c>
      <c r="AD137" s="82" t="e">
        <f>#REF!-(X137+Z137)</f>
        <v>#REF!</v>
      </c>
      <c r="AE137" s="61" t="e">
        <f>$F$137*AD137</f>
        <v>#REF!</v>
      </c>
      <c r="AF137" s="81"/>
    </row>
    <row r="138" spans="1:32">
      <c r="A138" s="90" t="s">
        <v>93</v>
      </c>
      <c r="B138" s="51" t="s">
        <v>75</v>
      </c>
      <c r="C138" s="49" t="s">
        <v>234</v>
      </c>
      <c r="D138" s="40"/>
      <c r="E138" s="50"/>
      <c r="F138" s="36"/>
      <c r="G138" s="35"/>
      <c r="H138" s="46"/>
      <c r="I138" s="45"/>
      <c r="J138" s="61">
        <f>$F$137*I138</f>
        <v>0</v>
      </c>
      <c r="K138" s="35"/>
      <c r="L138" s="46"/>
      <c r="M138" s="62"/>
      <c r="N138" s="61">
        <f>$F$137*M138</f>
        <v>0</v>
      </c>
      <c r="O138" s="69"/>
      <c r="P138" s="70">
        <f>+O138*$F138</f>
        <v>0</v>
      </c>
      <c r="Q138" s="62"/>
      <c r="R138" s="61">
        <f>$F$137*Q138</f>
        <v>0</v>
      </c>
      <c r="S138" s="69">
        <v>0.2</v>
      </c>
      <c r="T138" s="70">
        <f>+S138*F137</f>
        <v>960640</v>
      </c>
      <c r="U138" s="65">
        <v>0.08</v>
      </c>
      <c r="V138" s="61">
        <f>$F$137*U138</f>
        <v>384256</v>
      </c>
      <c r="W138" s="76">
        <f t="shared" si="36"/>
        <v>384256</v>
      </c>
      <c r="X138" s="45">
        <v>0</v>
      </c>
      <c r="Y138" s="61">
        <f>$F$137*X138</f>
        <v>0</v>
      </c>
      <c r="Z138" s="35">
        <v>0.08</v>
      </c>
      <c r="AA138" s="61">
        <f>$F$137*Z138</f>
        <v>384256</v>
      </c>
      <c r="AB138" s="35">
        <f t="shared" si="38"/>
        <v>0.08</v>
      </c>
      <c r="AC138" s="61">
        <f t="shared" si="39"/>
        <v>384256</v>
      </c>
      <c r="AD138" s="82" t="e">
        <f>#REF!-(X138+Z138)</f>
        <v>#REF!</v>
      </c>
      <c r="AE138" s="61" t="e">
        <f>$F$137*AD138</f>
        <v>#REF!</v>
      </c>
      <c r="AF138" s="81"/>
    </row>
    <row r="139" spans="1:32">
      <c r="A139" s="90" t="s">
        <v>93</v>
      </c>
      <c r="B139" s="51" t="s">
        <v>77</v>
      </c>
      <c r="C139" s="49" t="s">
        <v>235</v>
      </c>
      <c r="D139" s="40"/>
      <c r="E139" s="50">
        <v>0.05</v>
      </c>
      <c r="F139" s="36">
        <f>+E139*$D$114</f>
        <v>4803200</v>
      </c>
      <c r="G139" s="35"/>
      <c r="H139" s="46"/>
      <c r="I139" s="45"/>
      <c r="J139" s="61">
        <f>$F$139*I139</f>
        <v>0</v>
      </c>
      <c r="K139" s="35"/>
      <c r="L139" s="46"/>
      <c r="M139" s="62"/>
      <c r="N139" s="61">
        <f>$F$139*M139</f>
        <v>0</v>
      </c>
      <c r="O139" s="69"/>
      <c r="P139" s="70"/>
      <c r="Q139" s="62"/>
      <c r="R139" s="61">
        <f>$F$139*Q139</f>
        <v>0</v>
      </c>
      <c r="S139" s="69">
        <v>0.8</v>
      </c>
      <c r="T139" s="70">
        <f>+S139*F139</f>
        <v>3842560</v>
      </c>
      <c r="U139" s="65">
        <v>0.72</v>
      </c>
      <c r="V139" s="61">
        <f>$F$139*U139</f>
        <v>3458304</v>
      </c>
      <c r="W139" s="76">
        <f t="shared" si="36"/>
        <v>3458304</v>
      </c>
      <c r="X139" s="45">
        <v>0</v>
      </c>
      <c r="Y139" s="61">
        <f>$F$139*X139</f>
        <v>0</v>
      </c>
      <c r="Z139" s="35">
        <v>0.72</v>
      </c>
      <c r="AA139" s="61">
        <f>$F$139*Z139</f>
        <v>3458304</v>
      </c>
      <c r="AB139" s="35">
        <f t="shared" si="38"/>
        <v>0.72</v>
      </c>
      <c r="AC139" s="61">
        <f t="shared" si="39"/>
        <v>3458304</v>
      </c>
      <c r="AD139" s="82" t="e">
        <f>#REF!-(X139+Z139)</f>
        <v>#REF!</v>
      </c>
      <c r="AE139" s="61" t="e">
        <f>$F$139*AD139</f>
        <v>#REF!</v>
      </c>
      <c r="AF139" s="81"/>
    </row>
    <row r="140" spans="1:32">
      <c r="A140" s="90" t="s">
        <v>93</v>
      </c>
      <c r="B140" s="51" t="s">
        <v>79</v>
      </c>
      <c r="C140" s="49" t="s">
        <v>236</v>
      </c>
      <c r="D140" s="40"/>
      <c r="E140" s="50"/>
      <c r="F140" s="36"/>
      <c r="G140" s="35"/>
      <c r="H140" s="46"/>
      <c r="I140" s="45"/>
      <c r="J140" s="61">
        <f>$F$139*I140</f>
        <v>0</v>
      </c>
      <c r="K140" s="35"/>
      <c r="L140" s="46"/>
      <c r="M140" s="62"/>
      <c r="N140" s="61">
        <f>$F$139*M140</f>
        <v>0</v>
      </c>
      <c r="O140" s="69"/>
      <c r="P140" s="70"/>
      <c r="Q140" s="62"/>
      <c r="R140" s="61">
        <f>$F$139*Q140</f>
        <v>0</v>
      </c>
      <c r="S140" s="69">
        <v>0.2</v>
      </c>
      <c r="T140" s="70">
        <f>+S140*F139</f>
        <v>960640</v>
      </c>
      <c r="U140" s="65">
        <v>0.18</v>
      </c>
      <c r="V140" s="61">
        <f>$F$139*U140</f>
        <v>864576</v>
      </c>
      <c r="W140" s="76">
        <f t="shared" si="36"/>
        <v>864576</v>
      </c>
      <c r="X140" s="45">
        <v>0</v>
      </c>
      <c r="Y140" s="61">
        <f>$F$139*X140</f>
        <v>0</v>
      </c>
      <c r="Z140" s="35">
        <v>0.18</v>
      </c>
      <c r="AA140" s="61">
        <f>$F$139*Z140</f>
        <v>864576</v>
      </c>
      <c r="AB140" s="35">
        <f t="shared" si="38"/>
        <v>0.18</v>
      </c>
      <c r="AC140" s="61">
        <f t="shared" si="39"/>
        <v>864576</v>
      </c>
      <c r="AD140" s="82" t="e">
        <f>#REF!-(X140+Z140)</f>
        <v>#REF!</v>
      </c>
      <c r="AE140" s="61" t="e">
        <f>$F$139*AD140</f>
        <v>#REF!</v>
      </c>
      <c r="AF140" s="81"/>
    </row>
    <row r="141" spans="1:32">
      <c r="A141" s="90" t="s">
        <v>93</v>
      </c>
      <c r="B141" s="51" t="s">
        <v>81</v>
      </c>
      <c r="C141" s="49" t="s">
        <v>237</v>
      </c>
      <c r="D141" s="40"/>
      <c r="E141" s="50">
        <v>0.05</v>
      </c>
      <c r="F141" s="36">
        <f>+E141*$D$114</f>
        <v>4803200</v>
      </c>
      <c r="G141" s="35"/>
      <c r="H141" s="46"/>
      <c r="I141" s="45"/>
      <c r="J141" s="61">
        <f>$F$141*I141</f>
        <v>0</v>
      </c>
      <c r="K141" s="35"/>
      <c r="L141" s="46"/>
      <c r="M141" s="62"/>
      <c r="N141" s="61">
        <f>$F$141*M141</f>
        <v>0</v>
      </c>
      <c r="O141" s="69"/>
      <c r="P141" s="70"/>
      <c r="Q141" s="62"/>
      <c r="R141" s="61">
        <f>$F$141*Q141</f>
        <v>0</v>
      </c>
      <c r="S141" s="69">
        <v>1</v>
      </c>
      <c r="T141" s="70">
        <f>+S141*F141</f>
        <v>4803200</v>
      </c>
      <c r="U141" s="65">
        <v>0.8</v>
      </c>
      <c r="V141" s="61">
        <f>$F$141*U141</f>
        <v>3842560</v>
      </c>
      <c r="W141" s="76">
        <f t="shared" si="36"/>
        <v>3842560</v>
      </c>
      <c r="X141" s="45">
        <v>0.7</v>
      </c>
      <c r="Y141" s="61">
        <f>$F$141*X141</f>
        <v>3362240</v>
      </c>
      <c r="Z141" s="35">
        <v>0.1</v>
      </c>
      <c r="AA141" s="61">
        <f>$F$141*Z141</f>
        <v>480320</v>
      </c>
      <c r="AB141" s="35">
        <f t="shared" si="38"/>
        <v>0.8</v>
      </c>
      <c r="AC141" s="61">
        <f t="shared" si="39"/>
        <v>3842560</v>
      </c>
      <c r="AD141" s="82" t="e">
        <f>#REF!-(X141+Z141)</f>
        <v>#REF!</v>
      </c>
      <c r="AE141" s="61" t="e">
        <f>$F$141*AD141</f>
        <v>#REF!</v>
      </c>
      <c r="AF141" s="81"/>
    </row>
    <row r="142" spans="1:32">
      <c r="A142" s="90" t="s">
        <v>93</v>
      </c>
      <c r="B142" s="51" t="s">
        <v>83</v>
      </c>
      <c r="C142" s="49" t="s">
        <v>238</v>
      </c>
      <c r="D142" s="89"/>
      <c r="E142" s="50">
        <v>0.05</v>
      </c>
      <c r="F142" s="36">
        <f>+E142*$D$114</f>
        <v>4803200</v>
      </c>
      <c r="G142" s="35"/>
      <c r="H142" s="38">
        <f t="shared" ref="H142" si="40">+G142*F142</f>
        <v>0</v>
      </c>
      <c r="I142" s="50"/>
      <c r="J142" s="61">
        <f>$F$142*I142</f>
        <v>0</v>
      </c>
      <c r="K142" s="35"/>
      <c r="L142" s="46"/>
      <c r="M142" s="62"/>
      <c r="N142" s="61">
        <f>$F$142*M142</f>
        <v>0</v>
      </c>
      <c r="O142" s="69"/>
      <c r="P142" s="70">
        <f t="shared" ref="P142" si="41">+O142*$F142</f>
        <v>0</v>
      </c>
      <c r="Q142" s="62"/>
      <c r="R142" s="61">
        <f>$F$142*Q142</f>
        <v>0</v>
      </c>
      <c r="S142" s="69">
        <v>1</v>
      </c>
      <c r="T142" s="70">
        <f t="shared" ref="T142" si="42">+S142*$F142</f>
        <v>4803200</v>
      </c>
      <c r="U142" s="65">
        <v>0.4</v>
      </c>
      <c r="V142" s="61">
        <f>$F$142*U142</f>
        <v>1921280</v>
      </c>
      <c r="W142" s="76">
        <f t="shared" si="36"/>
        <v>1921280</v>
      </c>
      <c r="X142" s="45">
        <v>0</v>
      </c>
      <c r="Y142" s="61">
        <f>$F$142*X142</f>
        <v>0</v>
      </c>
      <c r="Z142" s="35">
        <v>0.4</v>
      </c>
      <c r="AA142" s="61">
        <f>$F$142*Z142</f>
        <v>1921280</v>
      </c>
      <c r="AB142" s="35">
        <f t="shared" si="38"/>
        <v>0.4</v>
      </c>
      <c r="AC142" s="61">
        <f t="shared" si="39"/>
        <v>1921280</v>
      </c>
      <c r="AD142" s="82" t="e">
        <f>#REF!-(X142+Z142)</f>
        <v>#REF!</v>
      </c>
      <c r="AE142" s="61" t="e">
        <f>$F$142*AD142</f>
        <v>#REF!</v>
      </c>
      <c r="AF142" s="81"/>
    </row>
    <row r="143" spans="1:32">
      <c r="B143" s="41" t="s">
        <v>239</v>
      </c>
      <c r="C143" s="42" t="s">
        <v>240</v>
      </c>
      <c r="D143" s="43">
        <f>+D3*0.03+6244160</f>
        <v>35063360</v>
      </c>
      <c r="E143" s="43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81"/>
    </row>
    <row r="144" spans="1:32">
      <c r="B144" s="41" t="s">
        <v>241</v>
      </c>
      <c r="C144" s="42" t="s">
        <v>242</v>
      </c>
      <c r="D144" s="43"/>
      <c r="E144" s="43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81"/>
    </row>
    <row r="145" spans="1:32">
      <c r="A145" s="33" t="s">
        <v>30</v>
      </c>
      <c r="B145" s="34" t="s">
        <v>22</v>
      </c>
      <c r="C145" s="49" t="s">
        <v>243</v>
      </c>
      <c r="D145" s="40"/>
      <c r="E145" s="50">
        <v>0.05</v>
      </c>
      <c r="F145" s="28">
        <f t="shared" ref="F145:F154" si="43">+E145*$D$143</f>
        <v>1753168</v>
      </c>
      <c r="G145" s="35">
        <v>1</v>
      </c>
      <c r="H145" s="38">
        <f t="shared" ref="H145:H154" si="44">+G145*F145</f>
        <v>1753168</v>
      </c>
      <c r="I145" s="50">
        <v>1</v>
      </c>
      <c r="J145" s="61">
        <f>I145*$F145</f>
        <v>1753168</v>
      </c>
      <c r="K145" s="35"/>
      <c r="L145" s="46">
        <f t="shared" ref="L145:L154" si="45">+K145*$F145</f>
        <v>0</v>
      </c>
      <c r="M145" s="62"/>
      <c r="N145" s="61">
        <f>M145*$F145</f>
        <v>0</v>
      </c>
      <c r="O145" s="69"/>
      <c r="P145" s="70"/>
      <c r="Q145" s="62"/>
      <c r="R145" s="61">
        <f>Q145*$F145</f>
        <v>0</v>
      </c>
      <c r="S145" s="69"/>
      <c r="T145" s="70"/>
      <c r="U145" s="65"/>
      <c r="V145" s="61">
        <f>U145*$F145</f>
        <v>0</v>
      </c>
      <c r="W145" s="76">
        <f t="shared" ref="W145:W170" si="46">J145+N145+R145+V145</f>
        <v>1753168</v>
      </c>
      <c r="X145" s="45">
        <v>0</v>
      </c>
      <c r="Y145" s="61">
        <f>X145*$F145</f>
        <v>0</v>
      </c>
      <c r="Z145" s="35">
        <v>0</v>
      </c>
      <c r="AA145" s="61">
        <f>Z145*$F145</f>
        <v>0</v>
      </c>
      <c r="AB145" s="35">
        <f t="shared" si="38"/>
        <v>0</v>
      </c>
      <c r="AC145" s="61">
        <f t="shared" si="39"/>
        <v>0</v>
      </c>
      <c r="AD145" s="82" t="e">
        <f>#REF!-(X145+Z145)</f>
        <v>#REF!</v>
      </c>
      <c r="AE145" s="61" t="e">
        <f>AD145*$F145</f>
        <v>#REF!</v>
      </c>
      <c r="AF145" s="81"/>
    </row>
    <row r="146" spans="1:32">
      <c r="A146" s="33" t="s">
        <v>30</v>
      </c>
      <c r="B146" s="34" t="s">
        <v>24</v>
      </c>
      <c r="C146" s="49" t="s">
        <v>244</v>
      </c>
      <c r="D146" s="92"/>
      <c r="E146" s="50">
        <v>0.1</v>
      </c>
      <c r="F146" s="28">
        <f t="shared" si="43"/>
        <v>3506336</v>
      </c>
      <c r="G146" s="35">
        <v>1</v>
      </c>
      <c r="H146" s="38">
        <f t="shared" si="44"/>
        <v>3506336</v>
      </c>
      <c r="I146" s="50">
        <v>1</v>
      </c>
      <c r="J146" s="61">
        <f>I146*$F146</f>
        <v>3506336</v>
      </c>
      <c r="K146" s="35"/>
      <c r="L146" s="46">
        <f t="shared" si="45"/>
        <v>0</v>
      </c>
      <c r="M146" s="62"/>
      <c r="N146" s="61">
        <f>M146*$F146</f>
        <v>0</v>
      </c>
      <c r="O146" s="69"/>
      <c r="P146" s="70"/>
      <c r="Q146" s="62"/>
      <c r="R146" s="61">
        <f>Q146*$F146</f>
        <v>0</v>
      </c>
      <c r="S146" s="69"/>
      <c r="T146" s="70"/>
      <c r="U146" s="65"/>
      <c r="V146" s="61">
        <f>U146*$F146</f>
        <v>0</v>
      </c>
      <c r="W146" s="76">
        <f t="shared" si="46"/>
        <v>3506336</v>
      </c>
      <c r="X146" s="45">
        <v>0</v>
      </c>
      <c r="Y146" s="61">
        <f>X146*$F146</f>
        <v>0</v>
      </c>
      <c r="Z146" s="35">
        <v>0</v>
      </c>
      <c r="AA146" s="61">
        <f>Z146*$F146</f>
        <v>0</v>
      </c>
      <c r="AB146" s="35">
        <f t="shared" si="38"/>
        <v>0</v>
      </c>
      <c r="AC146" s="61">
        <f t="shared" si="39"/>
        <v>0</v>
      </c>
      <c r="AD146" s="82" t="e">
        <f>#REF!-(X146+Z146)</f>
        <v>#REF!</v>
      </c>
      <c r="AE146" s="61" t="e">
        <f>AD146*$F146</f>
        <v>#REF!</v>
      </c>
      <c r="AF146" s="81"/>
    </row>
    <row r="147" spans="1:32">
      <c r="A147" s="33" t="s">
        <v>30</v>
      </c>
      <c r="B147" s="34" t="s">
        <v>33</v>
      </c>
      <c r="C147" s="49" t="s">
        <v>245</v>
      </c>
      <c r="D147" s="40"/>
      <c r="E147" s="50">
        <v>0.15</v>
      </c>
      <c r="F147" s="28">
        <f t="shared" si="43"/>
        <v>5259504</v>
      </c>
      <c r="G147" s="35"/>
      <c r="H147" s="38">
        <f t="shared" si="44"/>
        <v>0</v>
      </c>
      <c r="I147" s="50"/>
      <c r="J147" s="61">
        <f t="shared" ref="J147:J154" si="47">I147*$F147</f>
        <v>0</v>
      </c>
      <c r="K147" s="35">
        <v>1</v>
      </c>
      <c r="L147" s="46">
        <f t="shared" si="45"/>
        <v>5259504</v>
      </c>
      <c r="M147" s="62">
        <v>1</v>
      </c>
      <c r="N147" s="61">
        <f t="shared" ref="N147:N154" si="48">M147*$F147</f>
        <v>5259504</v>
      </c>
      <c r="O147" s="69"/>
      <c r="P147" s="70"/>
      <c r="Q147" s="62"/>
      <c r="R147" s="61">
        <f t="shared" ref="R147:R154" si="49">Q147*$F147</f>
        <v>0</v>
      </c>
      <c r="S147" s="69"/>
      <c r="T147" s="70">
        <f t="shared" ref="T147:T154" si="50">+S147*$F147</f>
        <v>0</v>
      </c>
      <c r="U147" s="65"/>
      <c r="V147" s="61">
        <f t="shared" ref="V147:V154" si="51">U147*$F147</f>
        <v>0</v>
      </c>
      <c r="W147" s="76">
        <f t="shared" si="46"/>
        <v>5259504</v>
      </c>
      <c r="X147" s="45">
        <v>0</v>
      </c>
      <c r="Y147" s="61">
        <f t="shared" ref="Y147:Y154" si="52">X147*$F147</f>
        <v>0</v>
      </c>
      <c r="Z147" s="35">
        <v>0</v>
      </c>
      <c r="AA147" s="61">
        <f t="shared" ref="AA147:AA154" si="53">Z147*$F147</f>
        <v>0</v>
      </c>
      <c r="AB147" s="35">
        <f t="shared" si="38"/>
        <v>0</v>
      </c>
      <c r="AC147" s="61">
        <f t="shared" si="39"/>
        <v>0</v>
      </c>
      <c r="AD147" s="82" t="e">
        <f>#REF!-(X147+Z147)</f>
        <v>#REF!</v>
      </c>
      <c r="AE147" s="61" t="e">
        <f t="shared" ref="AE147:AE154" si="54">AD147*$F147</f>
        <v>#REF!</v>
      </c>
      <c r="AF147" s="81"/>
    </row>
    <row r="148" spans="1:32">
      <c r="A148" s="33" t="s">
        <v>30</v>
      </c>
      <c r="B148" s="34" t="s">
        <v>35</v>
      </c>
      <c r="C148" s="49" t="s">
        <v>246</v>
      </c>
      <c r="D148" s="40"/>
      <c r="E148" s="50">
        <v>0.15</v>
      </c>
      <c r="F148" s="28">
        <f t="shared" si="43"/>
        <v>5259504</v>
      </c>
      <c r="G148" s="35"/>
      <c r="H148" s="38">
        <f t="shared" si="44"/>
        <v>0</v>
      </c>
      <c r="I148" s="50"/>
      <c r="J148" s="61">
        <f t="shared" si="47"/>
        <v>0</v>
      </c>
      <c r="K148" s="35">
        <v>1</v>
      </c>
      <c r="L148" s="46">
        <f t="shared" si="45"/>
        <v>5259504</v>
      </c>
      <c r="M148" s="96">
        <v>0.1</v>
      </c>
      <c r="N148" s="61">
        <f t="shared" si="48"/>
        <v>525950.4</v>
      </c>
      <c r="O148" s="69"/>
      <c r="P148" s="70"/>
      <c r="Q148" s="62"/>
      <c r="R148" s="61">
        <f t="shared" si="49"/>
        <v>0</v>
      </c>
      <c r="S148" s="69"/>
      <c r="T148" s="70">
        <f t="shared" si="50"/>
        <v>0</v>
      </c>
      <c r="U148" s="65"/>
      <c r="V148" s="61">
        <f t="shared" si="51"/>
        <v>0</v>
      </c>
      <c r="W148" s="76">
        <f t="shared" si="46"/>
        <v>525950.4</v>
      </c>
      <c r="X148" s="45">
        <v>0</v>
      </c>
      <c r="Y148" s="61">
        <f t="shared" si="52"/>
        <v>0</v>
      </c>
      <c r="Z148" s="35">
        <v>0</v>
      </c>
      <c r="AA148" s="61">
        <f t="shared" si="53"/>
        <v>0</v>
      </c>
      <c r="AB148" s="35">
        <f t="shared" si="38"/>
        <v>0</v>
      </c>
      <c r="AC148" s="61">
        <f t="shared" si="39"/>
        <v>0</v>
      </c>
      <c r="AD148" s="82" t="e">
        <f>#REF!-(X148+Z148)</f>
        <v>#REF!</v>
      </c>
      <c r="AE148" s="61" t="e">
        <f t="shared" si="54"/>
        <v>#REF!</v>
      </c>
      <c r="AF148" s="81"/>
    </row>
    <row r="149" spans="1:32">
      <c r="A149" s="33" t="s">
        <v>30</v>
      </c>
      <c r="B149" s="34" t="s">
        <v>37</v>
      </c>
      <c r="C149" s="49" t="s">
        <v>247</v>
      </c>
      <c r="D149" s="40"/>
      <c r="E149" s="50">
        <v>0.15</v>
      </c>
      <c r="F149" s="28">
        <f t="shared" si="43"/>
        <v>5259504</v>
      </c>
      <c r="G149" s="35"/>
      <c r="H149" s="38">
        <f t="shared" si="44"/>
        <v>0</v>
      </c>
      <c r="I149" s="50"/>
      <c r="J149" s="61">
        <f t="shared" si="47"/>
        <v>0</v>
      </c>
      <c r="K149" s="35"/>
      <c r="L149" s="46">
        <f t="shared" si="45"/>
        <v>0</v>
      </c>
      <c r="M149" s="62"/>
      <c r="N149" s="61">
        <f t="shared" si="48"/>
        <v>0</v>
      </c>
      <c r="O149" s="69">
        <v>1</v>
      </c>
      <c r="P149" s="70">
        <f>+O149*F149</f>
        <v>5259504</v>
      </c>
      <c r="Q149" s="177">
        <v>0.2</v>
      </c>
      <c r="R149" s="61">
        <f t="shared" si="49"/>
        <v>1051900.8</v>
      </c>
      <c r="S149" s="69"/>
      <c r="T149" s="70">
        <f t="shared" si="50"/>
        <v>0</v>
      </c>
      <c r="U149" s="65"/>
      <c r="V149" s="61">
        <f t="shared" si="51"/>
        <v>0</v>
      </c>
      <c r="W149" s="76">
        <f t="shared" si="46"/>
        <v>1051900.8</v>
      </c>
      <c r="X149" s="45">
        <v>0</v>
      </c>
      <c r="Y149" s="61">
        <f t="shared" si="52"/>
        <v>0</v>
      </c>
      <c r="Z149" s="35">
        <v>0</v>
      </c>
      <c r="AA149" s="61">
        <f t="shared" si="53"/>
        <v>0</v>
      </c>
      <c r="AB149" s="35">
        <f t="shared" si="38"/>
        <v>0</v>
      </c>
      <c r="AC149" s="61">
        <f t="shared" si="39"/>
        <v>0</v>
      </c>
      <c r="AD149" s="82" t="e">
        <f>#REF!-(X149+Z149)</f>
        <v>#REF!</v>
      </c>
      <c r="AE149" s="61" t="e">
        <f t="shared" si="54"/>
        <v>#REF!</v>
      </c>
      <c r="AF149" s="81"/>
    </row>
    <row r="150" spans="1:32">
      <c r="A150" s="33" t="s">
        <v>30</v>
      </c>
      <c r="B150" s="34" t="s">
        <v>39</v>
      </c>
      <c r="C150" s="49" t="s">
        <v>248</v>
      </c>
      <c r="D150" s="40"/>
      <c r="E150" s="50">
        <v>0.15</v>
      </c>
      <c r="F150" s="28">
        <f t="shared" si="43"/>
        <v>5259504</v>
      </c>
      <c r="G150" s="35"/>
      <c r="H150" s="38">
        <f t="shared" si="44"/>
        <v>0</v>
      </c>
      <c r="I150" s="50"/>
      <c r="J150" s="61">
        <f t="shared" si="47"/>
        <v>0</v>
      </c>
      <c r="K150" s="35"/>
      <c r="L150" s="46">
        <f t="shared" si="45"/>
        <v>0</v>
      </c>
      <c r="M150" s="62"/>
      <c r="N150" s="61">
        <f t="shared" si="48"/>
        <v>0</v>
      </c>
      <c r="O150" s="69">
        <v>1</v>
      </c>
      <c r="P150" s="70">
        <f t="shared" ref="P150:P154" si="55">+O150*$F150</f>
        <v>5259504</v>
      </c>
      <c r="Q150" s="62"/>
      <c r="R150" s="61">
        <f t="shared" si="49"/>
        <v>0</v>
      </c>
      <c r="S150" s="69"/>
      <c r="T150" s="70">
        <f t="shared" si="50"/>
        <v>0</v>
      </c>
      <c r="U150" s="65"/>
      <c r="V150" s="61">
        <f t="shared" si="51"/>
        <v>0</v>
      </c>
      <c r="W150" s="76">
        <f t="shared" si="46"/>
        <v>0</v>
      </c>
      <c r="X150" s="45">
        <v>0</v>
      </c>
      <c r="Y150" s="61">
        <f t="shared" si="52"/>
        <v>0</v>
      </c>
      <c r="Z150" s="35">
        <v>0</v>
      </c>
      <c r="AA150" s="61">
        <f t="shared" si="53"/>
        <v>0</v>
      </c>
      <c r="AB150" s="35">
        <f t="shared" si="38"/>
        <v>0</v>
      </c>
      <c r="AC150" s="61">
        <f t="shared" si="39"/>
        <v>0</v>
      </c>
      <c r="AD150" s="82" t="e">
        <f>#REF!-(X150+Z150)</f>
        <v>#REF!</v>
      </c>
      <c r="AE150" s="61" t="e">
        <f t="shared" si="54"/>
        <v>#REF!</v>
      </c>
      <c r="AF150" s="81"/>
    </row>
    <row r="151" spans="1:32">
      <c r="A151" s="33" t="s">
        <v>30</v>
      </c>
      <c r="B151" s="34" t="s">
        <v>41</v>
      </c>
      <c r="C151" s="49" t="s">
        <v>249</v>
      </c>
      <c r="D151" s="40"/>
      <c r="E151" s="50">
        <v>0.05</v>
      </c>
      <c r="F151" s="28">
        <f t="shared" si="43"/>
        <v>1753168</v>
      </c>
      <c r="G151" s="35"/>
      <c r="H151" s="38">
        <f t="shared" si="44"/>
        <v>0</v>
      </c>
      <c r="I151" s="50"/>
      <c r="J151" s="61">
        <f t="shared" si="47"/>
        <v>0</v>
      </c>
      <c r="K151" s="35"/>
      <c r="L151" s="46">
        <f t="shared" si="45"/>
        <v>0</v>
      </c>
      <c r="M151" s="62"/>
      <c r="N151" s="61">
        <f t="shared" si="48"/>
        <v>0</v>
      </c>
      <c r="O151" s="69">
        <v>1</v>
      </c>
      <c r="P151" s="70">
        <f t="shared" si="55"/>
        <v>1753168</v>
      </c>
      <c r="Q151" s="62"/>
      <c r="R151" s="61">
        <f t="shared" si="49"/>
        <v>0</v>
      </c>
      <c r="S151" s="69"/>
      <c r="T151" s="70">
        <f t="shared" si="50"/>
        <v>0</v>
      </c>
      <c r="U151" s="65"/>
      <c r="V151" s="61">
        <f t="shared" si="51"/>
        <v>0</v>
      </c>
      <c r="W151" s="76">
        <f t="shared" si="46"/>
        <v>0</v>
      </c>
      <c r="X151" s="45">
        <v>0</v>
      </c>
      <c r="Y151" s="61">
        <f t="shared" si="52"/>
        <v>0</v>
      </c>
      <c r="Z151" s="35">
        <v>0</v>
      </c>
      <c r="AA151" s="61">
        <f t="shared" si="53"/>
        <v>0</v>
      </c>
      <c r="AB151" s="35">
        <f t="shared" si="38"/>
        <v>0</v>
      </c>
      <c r="AC151" s="61">
        <f t="shared" si="39"/>
        <v>0</v>
      </c>
      <c r="AD151" s="82" t="e">
        <f>#REF!-(X151+Z151)</f>
        <v>#REF!</v>
      </c>
      <c r="AE151" s="61" t="e">
        <f t="shared" si="54"/>
        <v>#REF!</v>
      </c>
      <c r="AF151" s="81"/>
    </row>
    <row r="152" spans="1:32">
      <c r="A152" s="33" t="s">
        <v>30</v>
      </c>
      <c r="B152" s="34" t="s">
        <v>43</v>
      </c>
      <c r="C152" s="49" t="s">
        <v>250</v>
      </c>
      <c r="D152" s="40"/>
      <c r="E152" s="50">
        <v>0.05</v>
      </c>
      <c r="F152" s="28">
        <f t="shared" si="43"/>
        <v>1753168</v>
      </c>
      <c r="G152" s="35"/>
      <c r="H152" s="38">
        <f t="shared" si="44"/>
        <v>0</v>
      </c>
      <c r="I152" s="50"/>
      <c r="J152" s="61">
        <f t="shared" si="47"/>
        <v>0</v>
      </c>
      <c r="K152" s="35"/>
      <c r="L152" s="46">
        <f t="shared" si="45"/>
        <v>0</v>
      </c>
      <c r="M152" s="62"/>
      <c r="N152" s="61">
        <f t="shared" si="48"/>
        <v>0</v>
      </c>
      <c r="O152" s="69">
        <v>1</v>
      </c>
      <c r="P152" s="70">
        <f t="shared" si="55"/>
        <v>1753168</v>
      </c>
      <c r="Q152" s="62"/>
      <c r="R152" s="61">
        <f t="shared" si="49"/>
        <v>0</v>
      </c>
      <c r="S152" s="69"/>
      <c r="T152" s="70">
        <f t="shared" si="50"/>
        <v>0</v>
      </c>
      <c r="U152" s="65"/>
      <c r="V152" s="61">
        <f t="shared" si="51"/>
        <v>0</v>
      </c>
      <c r="W152" s="76">
        <f t="shared" si="46"/>
        <v>0</v>
      </c>
      <c r="X152" s="45">
        <v>0</v>
      </c>
      <c r="Y152" s="61">
        <f t="shared" si="52"/>
        <v>0</v>
      </c>
      <c r="Z152" s="35">
        <v>0</v>
      </c>
      <c r="AA152" s="61">
        <f t="shared" si="53"/>
        <v>0</v>
      </c>
      <c r="AB152" s="35">
        <f t="shared" si="38"/>
        <v>0</v>
      </c>
      <c r="AC152" s="61">
        <f t="shared" si="39"/>
        <v>0</v>
      </c>
      <c r="AD152" s="82" t="e">
        <f>#REF!-(X152+Z152)</f>
        <v>#REF!</v>
      </c>
      <c r="AE152" s="61" t="e">
        <f t="shared" si="54"/>
        <v>#REF!</v>
      </c>
      <c r="AF152" s="81"/>
    </row>
    <row r="153" spans="1:32">
      <c r="A153" s="33" t="s">
        <v>30</v>
      </c>
      <c r="B153" s="34" t="s">
        <v>45</v>
      </c>
      <c r="C153" s="49" t="s">
        <v>251</v>
      </c>
      <c r="D153" s="40"/>
      <c r="E153" s="50">
        <v>0.1</v>
      </c>
      <c r="F153" s="28">
        <f t="shared" si="43"/>
        <v>3506336</v>
      </c>
      <c r="G153" s="35"/>
      <c r="H153" s="38">
        <f t="shared" si="44"/>
        <v>0</v>
      </c>
      <c r="I153" s="50"/>
      <c r="J153" s="61">
        <f t="shared" si="47"/>
        <v>0</v>
      </c>
      <c r="K153" s="35"/>
      <c r="L153" s="46">
        <f t="shared" si="45"/>
        <v>0</v>
      </c>
      <c r="M153" s="62"/>
      <c r="N153" s="61">
        <f t="shared" si="48"/>
        <v>0</v>
      </c>
      <c r="O153" s="69"/>
      <c r="P153" s="70">
        <f t="shared" si="55"/>
        <v>0</v>
      </c>
      <c r="Q153" s="62"/>
      <c r="R153" s="61">
        <f t="shared" si="49"/>
        <v>0</v>
      </c>
      <c r="S153" s="69">
        <v>1</v>
      </c>
      <c r="T153" s="70">
        <f t="shared" si="50"/>
        <v>3506336</v>
      </c>
      <c r="U153" s="65"/>
      <c r="V153" s="61">
        <f t="shared" si="51"/>
        <v>0</v>
      </c>
      <c r="W153" s="76">
        <f t="shared" si="46"/>
        <v>0</v>
      </c>
      <c r="X153" s="45">
        <v>0</v>
      </c>
      <c r="Y153" s="61">
        <f t="shared" si="52"/>
        <v>0</v>
      </c>
      <c r="Z153" s="35">
        <v>0</v>
      </c>
      <c r="AA153" s="61">
        <f t="shared" si="53"/>
        <v>0</v>
      </c>
      <c r="AB153" s="35">
        <f t="shared" si="38"/>
        <v>0</v>
      </c>
      <c r="AC153" s="61">
        <f t="shared" si="39"/>
        <v>0</v>
      </c>
      <c r="AD153" s="82" t="e">
        <f>#REF!-(X153+Z153)</f>
        <v>#REF!</v>
      </c>
      <c r="AE153" s="61" t="e">
        <f t="shared" si="54"/>
        <v>#REF!</v>
      </c>
      <c r="AF153" s="81"/>
    </row>
    <row r="154" spans="1:32">
      <c r="A154" s="33" t="s">
        <v>30</v>
      </c>
      <c r="B154" s="51" t="s">
        <v>47</v>
      </c>
      <c r="C154" s="49" t="s">
        <v>252</v>
      </c>
      <c r="D154" s="40"/>
      <c r="E154" s="37">
        <v>0.05</v>
      </c>
      <c r="F154" s="28">
        <f t="shared" si="43"/>
        <v>1753168</v>
      </c>
      <c r="G154" s="35"/>
      <c r="H154" s="38">
        <f t="shared" si="44"/>
        <v>0</v>
      </c>
      <c r="I154" s="50"/>
      <c r="J154" s="61">
        <f t="shared" si="47"/>
        <v>0</v>
      </c>
      <c r="K154" s="35"/>
      <c r="L154" s="46">
        <f t="shared" si="45"/>
        <v>0</v>
      </c>
      <c r="M154" s="62"/>
      <c r="N154" s="61">
        <f t="shared" si="48"/>
        <v>0</v>
      </c>
      <c r="O154" s="69"/>
      <c r="P154" s="70">
        <f t="shared" si="55"/>
        <v>0</v>
      </c>
      <c r="Q154" s="62"/>
      <c r="R154" s="61">
        <f t="shared" si="49"/>
        <v>0</v>
      </c>
      <c r="S154" s="69">
        <v>1</v>
      </c>
      <c r="T154" s="70">
        <f t="shared" si="50"/>
        <v>1753168</v>
      </c>
      <c r="U154" s="65"/>
      <c r="V154" s="61">
        <f t="shared" si="51"/>
        <v>0</v>
      </c>
      <c r="W154" s="76">
        <f t="shared" si="46"/>
        <v>0</v>
      </c>
      <c r="X154" s="45">
        <v>0</v>
      </c>
      <c r="Y154" s="61">
        <f t="shared" si="52"/>
        <v>0</v>
      </c>
      <c r="Z154" s="35">
        <v>0</v>
      </c>
      <c r="AA154" s="61">
        <f t="shared" si="53"/>
        <v>0</v>
      </c>
      <c r="AB154" s="35">
        <f t="shared" si="38"/>
        <v>0</v>
      </c>
      <c r="AC154" s="61">
        <f t="shared" si="39"/>
        <v>0</v>
      </c>
      <c r="AD154" s="82" t="e">
        <f>#REF!-(X154+Z154)</f>
        <v>#REF!</v>
      </c>
      <c r="AE154" s="61" t="e">
        <f t="shared" si="54"/>
        <v>#REF!</v>
      </c>
      <c r="AF154" s="81"/>
    </row>
    <row r="155" spans="1:32">
      <c r="B155" s="93" t="s">
        <v>253</v>
      </c>
      <c r="C155" s="94" t="s">
        <v>254</v>
      </c>
      <c r="D155" s="40"/>
      <c r="E155" s="37"/>
      <c r="F155" s="28"/>
      <c r="G155" s="35"/>
      <c r="H155" s="38"/>
      <c r="I155" s="50"/>
      <c r="J155" s="61"/>
      <c r="K155" s="35"/>
      <c r="L155" s="46"/>
      <c r="M155" s="62"/>
      <c r="N155" s="61"/>
      <c r="O155" s="69"/>
      <c r="P155" s="70"/>
      <c r="Q155" s="62"/>
      <c r="R155" s="61"/>
      <c r="S155" s="69"/>
      <c r="T155" s="70"/>
      <c r="U155" s="65"/>
      <c r="V155" s="61"/>
      <c r="W155" s="76">
        <f t="shared" si="46"/>
        <v>0</v>
      </c>
      <c r="X155" s="45">
        <v>0</v>
      </c>
      <c r="Y155" s="61"/>
      <c r="Z155" s="35">
        <v>0</v>
      </c>
      <c r="AA155" s="61"/>
      <c r="AB155" s="35">
        <f t="shared" si="38"/>
        <v>0</v>
      </c>
      <c r="AC155" s="61">
        <f t="shared" si="39"/>
        <v>0</v>
      </c>
      <c r="AD155" s="82" t="e">
        <f>#REF!-(X155+Z155)</f>
        <v>#REF!</v>
      </c>
      <c r="AE155" s="61"/>
      <c r="AF155" s="81"/>
    </row>
    <row r="156" spans="1:32">
      <c r="B156" s="34"/>
      <c r="C156" s="94" t="s">
        <v>255</v>
      </c>
      <c r="D156" s="89">
        <f>+D3*0.03</f>
        <v>28819200</v>
      </c>
      <c r="E156" s="37"/>
      <c r="F156" s="28"/>
      <c r="G156" s="35"/>
      <c r="H156" s="38"/>
      <c r="I156" s="50"/>
      <c r="J156" s="61"/>
      <c r="K156" s="35"/>
      <c r="L156" s="46"/>
      <c r="M156" s="62"/>
      <c r="N156" s="61"/>
      <c r="O156" s="69"/>
      <c r="P156" s="70"/>
      <c r="Q156" s="62"/>
      <c r="R156" s="61"/>
      <c r="S156" s="69"/>
      <c r="T156" s="70"/>
      <c r="U156" s="65"/>
      <c r="V156" s="61"/>
      <c r="W156" s="76">
        <f t="shared" si="46"/>
        <v>0</v>
      </c>
      <c r="X156" s="45">
        <v>0</v>
      </c>
      <c r="Y156" s="61"/>
      <c r="Z156" s="35">
        <v>0</v>
      </c>
      <c r="AA156" s="61"/>
      <c r="AB156" s="35">
        <f t="shared" si="38"/>
        <v>0</v>
      </c>
      <c r="AC156" s="61">
        <f t="shared" si="39"/>
        <v>0</v>
      </c>
      <c r="AD156" s="82" t="e">
        <f>#REF!-(X156+Z156)</f>
        <v>#REF!</v>
      </c>
      <c r="AE156" s="61"/>
      <c r="AF156" s="81"/>
    </row>
    <row r="157" spans="1:32" s="4" customFormat="1">
      <c r="A157" s="90" t="s">
        <v>93</v>
      </c>
      <c r="B157" s="24"/>
      <c r="C157" s="95" t="s">
        <v>256</v>
      </c>
      <c r="D157" s="92"/>
      <c r="E157" s="35">
        <v>0.8</v>
      </c>
      <c r="F157" s="28">
        <f>+E157*D156</f>
        <v>23055360</v>
      </c>
      <c r="G157" s="35"/>
      <c r="H157" s="46"/>
      <c r="I157" s="45"/>
      <c r="J157" s="61">
        <f t="shared" ref="J157:J159" si="56">I157*$F157</f>
        <v>0</v>
      </c>
      <c r="K157" s="35"/>
      <c r="L157" s="46"/>
      <c r="M157" s="45"/>
      <c r="N157" s="61">
        <f t="shared" ref="N157:N159" si="57">M157*$F157</f>
        <v>0</v>
      </c>
      <c r="O157" s="35">
        <v>0.6</v>
      </c>
      <c r="P157" s="46">
        <f>+O157*F157</f>
        <v>13833216</v>
      </c>
      <c r="Q157" s="45">
        <v>0.6</v>
      </c>
      <c r="R157" s="61">
        <f t="shared" ref="R157:R159" si="58">Q157*$F157</f>
        <v>13833216</v>
      </c>
      <c r="S157" s="35">
        <v>0.4</v>
      </c>
      <c r="T157" s="46">
        <f>+S157*F157</f>
        <v>9222144</v>
      </c>
      <c r="U157" s="45">
        <v>0.4</v>
      </c>
      <c r="V157" s="61">
        <f t="shared" ref="V157:V159" si="59">U157*$F157</f>
        <v>9222144</v>
      </c>
      <c r="W157" s="76">
        <f t="shared" si="46"/>
        <v>23055360</v>
      </c>
      <c r="X157" s="45">
        <v>0</v>
      </c>
      <c r="Y157" s="61">
        <f t="shared" ref="Y157:Y159" si="60">X157*$F157</f>
        <v>0</v>
      </c>
      <c r="Z157" s="35">
        <v>0.36363636363636398</v>
      </c>
      <c r="AA157" s="61">
        <f t="shared" ref="AA157:AA159" si="61">Z157*$F157</f>
        <v>8383767.2727272799</v>
      </c>
      <c r="AB157" s="35">
        <f t="shared" si="38"/>
        <v>0.36363636363636398</v>
      </c>
      <c r="AC157" s="61">
        <f t="shared" si="39"/>
        <v>8383767.2727272799</v>
      </c>
      <c r="AD157" s="80" t="e">
        <f>#REF!-(X157+Z157)</f>
        <v>#REF!</v>
      </c>
      <c r="AE157" s="61" t="e">
        <f t="shared" ref="AE157:AE159" si="62">AD157*$F157</f>
        <v>#REF!</v>
      </c>
      <c r="AF157" s="81"/>
    </row>
    <row r="158" spans="1:32" s="3" customFormat="1">
      <c r="A158" s="90" t="s">
        <v>93</v>
      </c>
      <c r="B158" s="22"/>
      <c r="C158" s="95" t="s">
        <v>257</v>
      </c>
      <c r="D158" s="92"/>
      <c r="E158" s="35">
        <v>0.15</v>
      </c>
      <c r="F158" s="28">
        <f>+D156*E158</f>
        <v>4322880</v>
      </c>
      <c r="G158" s="35"/>
      <c r="H158" s="46"/>
      <c r="I158" s="45"/>
      <c r="J158" s="61">
        <f t="shared" si="56"/>
        <v>0</v>
      </c>
      <c r="K158" s="35"/>
      <c r="L158" s="46"/>
      <c r="M158" s="62"/>
      <c r="N158" s="61">
        <f t="shared" si="57"/>
        <v>0</v>
      </c>
      <c r="O158" s="69"/>
      <c r="P158" s="70"/>
      <c r="Q158" s="62"/>
      <c r="R158" s="61">
        <f t="shared" si="58"/>
        <v>0</v>
      </c>
      <c r="S158" s="69">
        <v>1</v>
      </c>
      <c r="T158" s="70">
        <f>+S158*F158</f>
        <v>4322880</v>
      </c>
      <c r="U158" s="62">
        <v>0.06</v>
      </c>
      <c r="V158" s="61">
        <f t="shared" si="59"/>
        <v>259372.79999999999</v>
      </c>
      <c r="W158" s="76">
        <f t="shared" si="46"/>
        <v>259372.79999999999</v>
      </c>
      <c r="X158" s="45">
        <v>0</v>
      </c>
      <c r="Y158" s="61">
        <f t="shared" si="60"/>
        <v>0</v>
      </c>
      <c r="Z158" s="35">
        <v>0.06</v>
      </c>
      <c r="AA158" s="61">
        <f t="shared" si="61"/>
        <v>259372.79999999999</v>
      </c>
      <c r="AB158" s="35">
        <f t="shared" si="38"/>
        <v>0.06</v>
      </c>
      <c r="AC158" s="61">
        <f t="shared" si="39"/>
        <v>259372.79999999999</v>
      </c>
      <c r="AD158" s="80" t="e">
        <f>#REF!-(X158+Z158)</f>
        <v>#REF!</v>
      </c>
      <c r="AE158" s="61" t="e">
        <f t="shared" si="62"/>
        <v>#REF!</v>
      </c>
      <c r="AF158" s="81"/>
    </row>
    <row r="159" spans="1:32" s="3" customFormat="1">
      <c r="A159" s="90" t="s">
        <v>93</v>
      </c>
      <c r="B159" s="22"/>
      <c r="C159" s="95" t="s">
        <v>258</v>
      </c>
      <c r="D159" s="92"/>
      <c r="E159" s="35">
        <v>0.05</v>
      </c>
      <c r="F159" s="28">
        <f>+E159*D156</f>
        <v>1440960</v>
      </c>
      <c r="G159" s="35"/>
      <c r="H159" s="46"/>
      <c r="I159" s="45"/>
      <c r="J159" s="61">
        <f t="shared" si="56"/>
        <v>0</v>
      </c>
      <c r="K159" s="35"/>
      <c r="L159" s="46"/>
      <c r="M159" s="62"/>
      <c r="N159" s="61">
        <f t="shared" si="57"/>
        <v>0</v>
      </c>
      <c r="O159" s="69"/>
      <c r="P159" s="70"/>
      <c r="Q159" s="62"/>
      <c r="R159" s="61">
        <f t="shared" si="58"/>
        <v>0</v>
      </c>
      <c r="S159" s="69">
        <v>1</v>
      </c>
      <c r="T159" s="70">
        <f>+S159*F159</f>
        <v>1440960</v>
      </c>
      <c r="U159" s="62"/>
      <c r="V159" s="61">
        <f t="shared" si="59"/>
        <v>0</v>
      </c>
      <c r="W159" s="76">
        <f t="shared" si="46"/>
        <v>0</v>
      </c>
      <c r="X159" s="45">
        <v>0</v>
      </c>
      <c r="Y159" s="61">
        <f t="shared" si="60"/>
        <v>0</v>
      </c>
      <c r="Z159" s="35">
        <v>0</v>
      </c>
      <c r="AA159" s="61">
        <f t="shared" si="61"/>
        <v>0</v>
      </c>
      <c r="AB159" s="35">
        <f t="shared" si="38"/>
        <v>0</v>
      </c>
      <c r="AC159" s="61">
        <f t="shared" si="39"/>
        <v>0</v>
      </c>
      <c r="AD159" s="80" t="e">
        <f>#REF!-(X159+Z159)</f>
        <v>#REF!</v>
      </c>
      <c r="AE159" s="61" t="e">
        <f t="shared" si="62"/>
        <v>#REF!</v>
      </c>
      <c r="AF159" s="81"/>
    </row>
    <row r="160" spans="1:32">
      <c r="B160" s="34"/>
      <c r="C160" s="95"/>
      <c r="D160" s="89"/>
      <c r="E160" s="37"/>
      <c r="F160" s="28"/>
      <c r="G160" s="35"/>
      <c r="H160" s="38"/>
      <c r="I160" s="50"/>
      <c r="J160" s="61"/>
      <c r="K160" s="35"/>
      <c r="L160" s="46"/>
      <c r="M160" s="62"/>
      <c r="N160" s="61"/>
      <c r="O160" s="69"/>
      <c r="P160" s="70"/>
      <c r="Q160" s="62"/>
      <c r="R160" s="61"/>
      <c r="S160" s="69"/>
      <c r="T160" s="70"/>
      <c r="U160" s="65"/>
      <c r="V160" s="61"/>
      <c r="W160" s="76">
        <f t="shared" si="46"/>
        <v>0</v>
      </c>
      <c r="X160" s="45">
        <v>0</v>
      </c>
      <c r="Y160" s="61"/>
      <c r="Z160" s="35">
        <v>0</v>
      </c>
      <c r="AA160" s="61"/>
      <c r="AB160" s="35">
        <f t="shared" si="38"/>
        <v>0</v>
      </c>
      <c r="AC160" s="61">
        <f t="shared" si="39"/>
        <v>0</v>
      </c>
      <c r="AD160" s="82" t="e">
        <f>#REF!-(X160+Z160)</f>
        <v>#REF!</v>
      </c>
      <c r="AE160" s="61"/>
      <c r="AF160" s="81"/>
    </row>
    <row r="161" spans="1:32">
      <c r="B161" s="34"/>
      <c r="C161" s="94" t="s">
        <v>259</v>
      </c>
      <c r="D161" s="89">
        <f>+D3*0.008</f>
        <v>7685120</v>
      </c>
      <c r="E161" s="37"/>
      <c r="F161" s="28"/>
      <c r="G161" s="35"/>
      <c r="H161" s="38"/>
      <c r="I161" s="50"/>
      <c r="J161" s="61"/>
      <c r="K161" s="35"/>
      <c r="L161" s="46"/>
      <c r="M161" s="62"/>
      <c r="N161" s="61"/>
      <c r="O161" s="69"/>
      <c r="P161" s="70"/>
      <c r="Q161" s="62"/>
      <c r="R161" s="61"/>
      <c r="S161" s="69"/>
      <c r="T161" s="70"/>
      <c r="U161" s="65"/>
      <c r="V161" s="61"/>
      <c r="W161" s="76">
        <f t="shared" si="46"/>
        <v>0</v>
      </c>
      <c r="X161" s="45">
        <v>0</v>
      </c>
      <c r="Y161" s="61"/>
      <c r="Z161" s="35">
        <v>0</v>
      </c>
      <c r="AA161" s="61"/>
      <c r="AB161" s="35">
        <f t="shared" si="38"/>
        <v>0</v>
      </c>
      <c r="AC161" s="61">
        <f t="shared" si="39"/>
        <v>0</v>
      </c>
      <c r="AD161" s="82" t="e">
        <f>#REF!-(X161+Z161)</f>
        <v>#REF!</v>
      </c>
      <c r="AE161" s="61"/>
      <c r="AF161" s="81"/>
    </row>
    <row r="162" spans="1:32">
      <c r="A162" s="90" t="s">
        <v>93</v>
      </c>
      <c r="B162" s="34"/>
      <c r="C162" s="95" t="s">
        <v>256</v>
      </c>
      <c r="D162" s="89"/>
      <c r="E162" s="37">
        <v>0.8</v>
      </c>
      <c r="F162" s="28">
        <f>+E162*D161</f>
        <v>6148096</v>
      </c>
      <c r="G162" s="35"/>
      <c r="H162" s="38"/>
      <c r="I162" s="50"/>
      <c r="J162" s="61">
        <f t="shared" ref="J162:J164" si="63">I162*$F162</f>
        <v>0</v>
      </c>
      <c r="K162" s="35"/>
      <c r="L162" s="46"/>
      <c r="M162" s="62"/>
      <c r="N162" s="61">
        <f t="shared" ref="N162:N164" si="64">M162*$F162</f>
        <v>0</v>
      </c>
      <c r="O162" s="69">
        <v>1</v>
      </c>
      <c r="P162" s="70">
        <f>+O162*F162</f>
        <v>6148096</v>
      </c>
      <c r="Q162" s="62">
        <v>1</v>
      </c>
      <c r="R162" s="61">
        <f t="shared" ref="R162:R164" si="65">Q162*$F162</f>
        <v>6148096</v>
      </c>
      <c r="S162" s="69"/>
      <c r="T162" s="70"/>
      <c r="U162" s="65"/>
      <c r="V162" s="61">
        <f t="shared" ref="V162:V164" si="66">U162*$F162</f>
        <v>0</v>
      </c>
      <c r="W162" s="76">
        <f t="shared" si="46"/>
        <v>6148096</v>
      </c>
      <c r="X162" s="45">
        <v>0</v>
      </c>
      <c r="Y162" s="61">
        <f t="shared" ref="Y162:Y164" si="67">X162*$F162</f>
        <v>0</v>
      </c>
      <c r="Z162" s="35">
        <v>0.8</v>
      </c>
      <c r="AA162" s="61">
        <f t="shared" ref="AA162:AA164" si="68">Z162*$F162</f>
        <v>4918476.7999999998</v>
      </c>
      <c r="AB162" s="35">
        <f t="shared" si="38"/>
        <v>0.8</v>
      </c>
      <c r="AC162" s="61">
        <f t="shared" si="39"/>
        <v>4918476.7999999998</v>
      </c>
      <c r="AD162" s="82" t="e">
        <f>#REF!-(X162+Z162)</f>
        <v>#REF!</v>
      </c>
      <c r="AE162" s="61" t="e">
        <f t="shared" ref="AE162:AE164" si="69">AD162*$F162</f>
        <v>#REF!</v>
      </c>
      <c r="AF162" s="81"/>
    </row>
    <row r="163" spans="1:32">
      <c r="A163" s="90" t="s">
        <v>93</v>
      </c>
      <c r="B163" s="34"/>
      <c r="C163" s="95" t="s">
        <v>257</v>
      </c>
      <c r="D163" s="89"/>
      <c r="E163" s="37">
        <v>0.15</v>
      </c>
      <c r="F163" s="28">
        <f>+D161*E163</f>
        <v>1152768</v>
      </c>
      <c r="G163" s="35"/>
      <c r="H163" s="38"/>
      <c r="I163" s="50"/>
      <c r="J163" s="61">
        <f t="shared" si="63"/>
        <v>0</v>
      </c>
      <c r="K163" s="35"/>
      <c r="L163" s="46"/>
      <c r="M163" s="62"/>
      <c r="N163" s="61">
        <f t="shared" si="64"/>
        <v>0</v>
      </c>
      <c r="O163" s="69"/>
      <c r="P163" s="70"/>
      <c r="Q163" s="62"/>
      <c r="R163" s="61">
        <f t="shared" si="65"/>
        <v>0</v>
      </c>
      <c r="S163" s="69">
        <v>1</v>
      </c>
      <c r="T163" s="70">
        <f>+S163*F163</f>
        <v>1152768</v>
      </c>
      <c r="U163" s="65"/>
      <c r="V163" s="61">
        <f t="shared" si="66"/>
        <v>0</v>
      </c>
      <c r="W163" s="76">
        <f t="shared" si="46"/>
        <v>0</v>
      </c>
      <c r="X163" s="45">
        <v>0</v>
      </c>
      <c r="Y163" s="61">
        <f t="shared" si="67"/>
        <v>0</v>
      </c>
      <c r="Z163" s="35">
        <v>0</v>
      </c>
      <c r="AA163" s="61">
        <f t="shared" si="68"/>
        <v>0</v>
      </c>
      <c r="AB163" s="35">
        <f t="shared" si="38"/>
        <v>0</v>
      </c>
      <c r="AC163" s="61">
        <f t="shared" si="39"/>
        <v>0</v>
      </c>
      <c r="AD163" s="82" t="e">
        <f>#REF!-(X163+Z163)</f>
        <v>#REF!</v>
      </c>
      <c r="AE163" s="61" t="e">
        <f t="shared" si="69"/>
        <v>#REF!</v>
      </c>
      <c r="AF163" s="81"/>
    </row>
    <row r="164" spans="1:32">
      <c r="A164" s="90" t="s">
        <v>93</v>
      </c>
      <c r="B164" s="34"/>
      <c r="C164" s="95" t="s">
        <v>258</v>
      </c>
      <c r="D164" s="89"/>
      <c r="E164" s="37">
        <v>0.05</v>
      </c>
      <c r="F164" s="28">
        <f>+E164*D161</f>
        <v>384256</v>
      </c>
      <c r="G164" s="35"/>
      <c r="H164" s="38"/>
      <c r="I164" s="50"/>
      <c r="J164" s="61">
        <f t="shared" si="63"/>
        <v>0</v>
      </c>
      <c r="K164" s="35"/>
      <c r="L164" s="46"/>
      <c r="M164" s="62"/>
      <c r="N164" s="61">
        <f t="shared" si="64"/>
        <v>0</v>
      </c>
      <c r="O164" s="69"/>
      <c r="P164" s="70"/>
      <c r="Q164" s="62"/>
      <c r="R164" s="61">
        <f t="shared" si="65"/>
        <v>0</v>
      </c>
      <c r="S164" s="69">
        <v>1</v>
      </c>
      <c r="T164" s="70">
        <f>+S164*F164</f>
        <v>384256</v>
      </c>
      <c r="U164" s="65"/>
      <c r="V164" s="61">
        <f t="shared" si="66"/>
        <v>0</v>
      </c>
      <c r="W164" s="76">
        <f t="shared" si="46"/>
        <v>0</v>
      </c>
      <c r="X164" s="45">
        <v>0</v>
      </c>
      <c r="Y164" s="61">
        <f t="shared" si="67"/>
        <v>0</v>
      </c>
      <c r="Z164" s="35">
        <v>0</v>
      </c>
      <c r="AA164" s="61">
        <f t="shared" si="68"/>
        <v>0</v>
      </c>
      <c r="AB164" s="35">
        <f t="shared" si="38"/>
        <v>0</v>
      </c>
      <c r="AC164" s="61">
        <f t="shared" si="39"/>
        <v>0</v>
      </c>
      <c r="AD164" s="82" t="e">
        <f>#REF!-(X164+Z164)</f>
        <v>#REF!</v>
      </c>
      <c r="AE164" s="61" t="e">
        <f t="shared" si="69"/>
        <v>#REF!</v>
      </c>
      <c r="AF164" s="81"/>
    </row>
    <row r="165" spans="1:32">
      <c r="B165" s="34"/>
      <c r="C165" s="95"/>
      <c r="D165" s="89"/>
      <c r="E165" s="37"/>
      <c r="F165" s="28"/>
      <c r="G165" s="35"/>
      <c r="H165" s="38"/>
      <c r="I165" s="50"/>
      <c r="J165" s="61"/>
      <c r="K165" s="35"/>
      <c r="L165" s="46"/>
      <c r="M165" s="62"/>
      <c r="N165" s="61"/>
      <c r="O165" s="69"/>
      <c r="P165" s="70"/>
      <c r="Q165" s="62"/>
      <c r="R165" s="61"/>
      <c r="S165" s="69"/>
      <c r="T165" s="70"/>
      <c r="U165" s="65"/>
      <c r="V165" s="61"/>
      <c r="W165" s="76">
        <f t="shared" si="46"/>
        <v>0</v>
      </c>
      <c r="X165" s="45">
        <v>0</v>
      </c>
      <c r="Y165" s="61"/>
      <c r="Z165" s="35">
        <v>0</v>
      </c>
      <c r="AA165" s="61"/>
      <c r="AB165" s="35">
        <f t="shared" si="38"/>
        <v>0</v>
      </c>
      <c r="AC165" s="61">
        <f t="shared" si="39"/>
        <v>0</v>
      </c>
      <c r="AD165" s="82" t="e">
        <f>#REF!-(X165+Z165)</f>
        <v>#REF!</v>
      </c>
      <c r="AE165" s="61"/>
      <c r="AF165" s="81"/>
    </row>
    <row r="166" spans="1:32">
      <c r="B166" s="34"/>
      <c r="C166" s="94" t="s">
        <v>260</v>
      </c>
      <c r="D166" s="89">
        <v>6244160</v>
      </c>
      <c r="E166" s="37"/>
      <c r="F166" s="28"/>
      <c r="G166" s="35"/>
      <c r="H166" s="38"/>
      <c r="I166" s="50"/>
      <c r="J166" s="61"/>
      <c r="K166" s="35"/>
      <c r="L166" s="46"/>
      <c r="M166" s="62"/>
      <c r="N166" s="61"/>
      <c r="O166" s="69"/>
      <c r="P166" s="70"/>
      <c r="Q166" s="62"/>
      <c r="R166" s="61"/>
      <c r="S166" s="69"/>
      <c r="T166" s="70"/>
      <c r="U166" s="65"/>
      <c r="V166" s="61"/>
      <c r="W166" s="76">
        <f t="shared" si="46"/>
        <v>0</v>
      </c>
      <c r="X166" s="45">
        <v>0</v>
      </c>
      <c r="Y166" s="61"/>
      <c r="Z166" s="35">
        <v>0</v>
      </c>
      <c r="AA166" s="61"/>
      <c r="AB166" s="35">
        <f t="shared" si="38"/>
        <v>0</v>
      </c>
      <c r="AC166" s="61">
        <f t="shared" si="39"/>
        <v>0</v>
      </c>
      <c r="AD166" s="82" t="e">
        <f>#REF!-(X166+Z166)</f>
        <v>#REF!</v>
      </c>
      <c r="AE166" s="61"/>
      <c r="AF166" s="81"/>
    </row>
    <row r="167" spans="1:32" s="3" customFormat="1">
      <c r="A167" s="90" t="s">
        <v>93</v>
      </c>
      <c r="B167" s="22"/>
      <c r="C167" s="95" t="s">
        <v>256</v>
      </c>
      <c r="D167" s="27"/>
      <c r="E167" s="35">
        <v>0.8</v>
      </c>
      <c r="F167" s="28">
        <f>+E167*D166</f>
        <v>4995328</v>
      </c>
      <c r="G167" s="35"/>
      <c r="H167" s="46"/>
      <c r="I167" s="45"/>
      <c r="J167" s="61">
        <f t="shared" ref="J167:J169" si="70">I167*$F167</f>
        <v>0</v>
      </c>
      <c r="K167" s="35"/>
      <c r="L167" s="46"/>
      <c r="M167" s="62"/>
      <c r="N167" s="61">
        <f t="shared" ref="N167:N169" si="71">M167*$F167</f>
        <v>0</v>
      </c>
      <c r="O167" s="69">
        <v>1</v>
      </c>
      <c r="P167" s="70">
        <f>+O167*F167</f>
        <v>4995328</v>
      </c>
      <c r="Q167" s="62">
        <v>0.5</v>
      </c>
      <c r="R167" s="61">
        <f t="shared" ref="R167:R169" si="72">Q167*$F167</f>
        <v>2497664</v>
      </c>
      <c r="S167" s="69"/>
      <c r="T167" s="70"/>
      <c r="U167" s="62"/>
      <c r="V167" s="61">
        <f t="shared" ref="V167:V169" si="73">U167*$F167</f>
        <v>0</v>
      </c>
      <c r="W167" s="76">
        <f t="shared" si="46"/>
        <v>2497664</v>
      </c>
      <c r="X167" s="45">
        <v>0.5</v>
      </c>
      <c r="Y167" s="61">
        <f t="shared" ref="Y167:Y169" si="74">X167*$F167</f>
        <v>2497664</v>
      </c>
      <c r="Z167" s="35">
        <v>0</v>
      </c>
      <c r="AA167" s="61">
        <f t="shared" ref="AA167:AA169" si="75">Z167*$F167</f>
        <v>0</v>
      </c>
      <c r="AB167" s="35">
        <f t="shared" si="38"/>
        <v>0.5</v>
      </c>
      <c r="AC167" s="61">
        <f t="shared" si="39"/>
        <v>2497664</v>
      </c>
      <c r="AD167" s="82" t="e">
        <f>#REF!-(X167+Z167)</f>
        <v>#REF!</v>
      </c>
      <c r="AE167" s="61" t="e">
        <f t="shared" ref="AE167:AE169" si="76">AD167*$F167</f>
        <v>#REF!</v>
      </c>
      <c r="AF167" s="81"/>
    </row>
    <row r="168" spans="1:32">
      <c r="A168" s="90" t="s">
        <v>93</v>
      </c>
      <c r="B168" s="34"/>
      <c r="C168" s="95" t="s">
        <v>257</v>
      </c>
      <c r="D168" s="40"/>
      <c r="E168" s="37">
        <v>0.15</v>
      </c>
      <c r="F168" s="28">
        <f>+D166*E168</f>
        <v>936624</v>
      </c>
      <c r="G168" s="35"/>
      <c r="H168" s="38"/>
      <c r="I168" s="50"/>
      <c r="J168" s="61">
        <f t="shared" si="70"/>
        <v>0</v>
      </c>
      <c r="K168" s="35"/>
      <c r="L168" s="46"/>
      <c r="M168" s="62"/>
      <c r="N168" s="61">
        <f t="shared" si="71"/>
        <v>0</v>
      </c>
      <c r="O168" s="69"/>
      <c r="P168" s="70"/>
      <c r="Q168" s="62"/>
      <c r="R168" s="61">
        <f t="shared" si="72"/>
        <v>0</v>
      </c>
      <c r="S168" s="69">
        <v>1</v>
      </c>
      <c r="T168" s="70">
        <f>+S168*F168</f>
        <v>936624</v>
      </c>
      <c r="U168" s="65"/>
      <c r="V168" s="61">
        <f t="shared" si="73"/>
        <v>0</v>
      </c>
      <c r="W168" s="76">
        <f t="shared" si="46"/>
        <v>0</v>
      </c>
      <c r="X168" s="45">
        <v>0</v>
      </c>
      <c r="Y168" s="61">
        <f t="shared" si="74"/>
        <v>0</v>
      </c>
      <c r="Z168" s="35">
        <v>0</v>
      </c>
      <c r="AA168" s="61">
        <f t="shared" si="75"/>
        <v>0</v>
      </c>
      <c r="AB168" s="35">
        <f t="shared" si="38"/>
        <v>0</v>
      </c>
      <c r="AC168" s="61">
        <f t="shared" si="39"/>
        <v>0</v>
      </c>
      <c r="AD168" s="82" t="e">
        <f>#REF!-(X168+Z168)</f>
        <v>#REF!</v>
      </c>
      <c r="AE168" s="61" t="e">
        <f t="shared" si="76"/>
        <v>#REF!</v>
      </c>
      <c r="AF168" s="81"/>
    </row>
    <row r="169" spans="1:32">
      <c r="A169" s="90" t="s">
        <v>93</v>
      </c>
      <c r="B169" s="34"/>
      <c r="C169" s="95" t="s">
        <v>258</v>
      </c>
      <c r="D169" s="40"/>
      <c r="E169" s="37">
        <v>0.05</v>
      </c>
      <c r="F169" s="28">
        <f>+E169*D166</f>
        <v>312208</v>
      </c>
      <c r="G169" s="35"/>
      <c r="H169" s="38"/>
      <c r="I169" s="50"/>
      <c r="J169" s="61">
        <f t="shared" si="70"/>
        <v>0</v>
      </c>
      <c r="K169" s="35"/>
      <c r="L169" s="46"/>
      <c r="M169" s="62"/>
      <c r="N169" s="61">
        <f t="shared" si="71"/>
        <v>0</v>
      </c>
      <c r="O169" s="69"/>
      <c r="P169" s="70"/>
      <c r="Q169" s="62"/>
      <c r="R169" s="61">
        <f t="shared" si="72"/>
        <v>0</v>
      </c>
      <c r="S169" s="69">
        <v>1</v>
      </c>
      <c r="T169" s="70">
        <f>+S169*F169</f>
        <v>312208</v>
      </c>
      <c r="U169" s="65"/>
      <c r="V169" s="61">
        <f t="shared" si="73"/>
        <v>0</v>
      </c>
      <c r="W169" s="76">
        <f t="shared" si="46"/>
        <v>0</v>
      </c>
      <c r="X169" s="45">
        <v>0</v>
      </c>
      <c r="Y169" s="61">
        <f t="shared" si="74"/>
        <v>0</v>
      </c>
      <c r="Z169" s="35">
        <v>0</v>
      </c>
      <c r="AA169" s="61">
        <f t="shared" si="75"/>
        <v>0</v>
      </c>
      <c r="AB169" s="35">
        <f t="shared" si="38"/>
        <v>0</v>
      </c>
      <c r="AC169" s="61">
        <f t="shared" si="39"/>
        <v>0</v>
      </c>
      <c r="AD169" s="82" t="e">
        <f>#REF!-(X169+Z169)</f>
        <v>#REF!</v>
      </c>
      <c r="AE169" s="61" t="e">
        <f t="shared" si="76"/>
        <v>#REF!</v>
      </c>
      <c r="AF169" s="81"/>
    </row>
    <row r="170" spans="1:32">
      <c r="B170" s="34"/>
      <c r="C170" s="49"/>
      <c r="D170" s="40"/>
      <c r="E170" s="37"/>
      <c r="F170" s="28"/>
      <c r="G170" s="35"/>
      <c r="H170" s="38"/>
      <c r="I170" s="50"/>
      <c r="J170" s="61"/>
      <c r="K170" s="35"/>
      <c r="L170" s="46"/>
      <c r="M170" s="62"/>
      <c r="N170" s="63">
        <f>M170*H170</f>
        <v>0</v>
      </c>
      <c r="O170" s="69"/>
      <c r="P170" s="70"/>
      <c r="Q170" s="62"/>
      <c r="R170" s="63">
        <f>Q170*F170</f>
        <v>0</v>
      </c>
      <c r="S170" s="69"/>
      <c r="T170" s="70"/>
      <c r="U170" s="65"/>
      <c r="V170" s="63">
        <f>U170*F170</f>
        <v>0</v>
      </c>
      <c r="W170" s="76">
        <f t="shared" si="46"/>
        <v>0</v>
      </c>
      <c r="X170" s="45">
        <v>0</v>
      </c>
      <c r="Y170" s="63">
        <f>X170*L170</f>
        <v>0</v>
      </c>
      <c r="Z170" s="35">
        <v>0</v>
      </c>
      <c r="AA170" s="63">
        <f>Z170*N170</f>
        <v>0</v>
      </c>
      <c r="AB170" s="35">
        <f t="shared" si="38"/>
        <v>0</v>
      </c>
      <c r="AC170" s="61">
        <f t="shared" si="39"/>
        <v>0</v>
      </c>
      <c r="AD170" s="82" t="e">
        <f>#REF!-(X170+Z170)</f>
        <v>#REF!</v>
      </c>
      <c r="AE170" s="63" t="e">
        <f>AD170*N170</f>
        <v>#REF!</v>
      </c>
      <c r="AF170" s="81"/>
    </row>
    <row r="171" spans="1:32">
      <c r="B171" s="41" t="s">
        <v>261</v>
      </c>
      <c r="C171" s="42" t="s">
        <v>262</v>
      </c>
      <c r="D171" s="43">
        <f>+D3*0.02</f>
        <v>19212800</v>
      </c>
      <c r="E171" s="43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81"/>
    </row>
    <row r="172" spans="1:32" s="5" customFormat="1">
      <c r="A172" s="33" t="s">
        <v>30</v>
      </c>
      <c r="B172" s="48" t="s">
        <v>22</v>
      </c>
      <c r="C172" s="49" t="s">
        <v>243</v>
      </c>
      <c r="D172" s="40"/>
      <c r="E172" s="50">
        <v>2.5000000000000001E-2</v>
      </c>
      <c r="F172" s="28">
        <f>+E172*$D$171</f>
        <v>480320</v>
      </c>
      <c r="G172" s="35">
        <v>1</v>
      </c>
      <c r="H172" s="38">
        <f t="shared" ref="H172:H179" si="77">+G172*F172</f>
        <v>480320</v>
      </c>
      <c r="I172" s="97">
        <v>0.5</v>
      </c>
      <c r="J172" s="61">
        <f t="shared" ref="J172:J179" si="78">I172*$F172</f>
        <v>240160</v>
      </c>
      <c r="K172" s="35"/>
      <c r="L172" s="46"/>
      <c r="M172" s="45"/>
      <c r="N172" s="61">
        <f t="shared" ref="N172:N179" si="79">M172*$F172</f>
        <v>0</v>
      </c>
      <c r="O172" s="35"/>
      <c r="P172" s="46"/>
      <c r="Q172" s="45"/>
      <c r="R172" s="61">
        <f t="shared" ref="R172:R179" si="80">Q172*$F172</f>
        <v>0</v>
      </c>
      <c r="S172" s="35"/>
      <c r="T172" s="46"/>
      <c r="U172" s="50"/>
      <c r="V172" s="61">
        <f t="shared" ref="V172:V179" si="81">U172*$F172</f>
        <v>0</v>
      </c>
      <c r="W172" s="76">
        <f t="shared" ref="W172:W179" si="82">J172+N172+R172+V172</f>
        <v>240160</v>
      </c>
      <c r="X172" s="45">
        <v>0</v>
      </c>
      <c r="Y172" s="61">
        <f t="shared" ref="Y172:Y179" si="83">X172*$F172</f>
        <v>0</v>
      </c>
      <c r="Z172" s="35">
        <v>0</v>
      </c>
      <c r="AA172" s="61">
        <f t="shared" ref="AA172:AA179" si="84">Z172*$F172</f>
        <v>0</v>
      </c>
      <c r="AB172" s="35">
        <f t="shared" si="38"/>
        <v>0</v>
      </c>
      <c r="AC172" s="61">
        <f t="shared" si="39"/>
        <v>0</v>
      </c>
      <c r="AD172" s="82" t="e">
        <f>#REF!-(X172+Z172)</f>
        <v>#REF!</v>
      </c>
      <c r="AE172" s="61" t="e">
        <f t="shared" ref="AE172:AE179" si="85">AD172*$F172</f>
        <v>#REF!</v>
      </c>
      <c r="AF172" s="81"/>
    </row>
    <row r="173" spans="1:32" s="5" customFormat="1">
      <c r="A173" s="33" t="s">
        <v>30</v>
      </c>
      <c r="B173" s="48" t="s">
        <v>22</v>
      </c>
      <c r="C173" s="49" t="s">
        <v>244</v>
      </c>
      <c r="D173" s="40"/>
      <c r="E173" s="50">
        <v>0.05</v>
      </c>
      <c r="F173" s="28">
        <f t="shared" ref="F173:F179" si="86">+E173*$D$171</f>
        <v>960640</v>
      </c>
      <c r="G173" s="35">
        <v>1</v>
      </c>
      <c r="H173" s="38">
        <f t="shared" si="77"/>
        <v>960640</v>
      </c>
      <c r="I173" s="50"/>
      <c r="J173" s="61">
        <f t="shared" si="78"/>
        <v>0</v>
      </c>
      <c r="K173" s="35"/>
      <c r="L173" s="46"/>
      <c r="M173" s="45"/>
      <c r="N173" s="61">
        <f t="shared" si="79"/>
        <v>0</v>
      </c>
      <c r="O173" s="35"/>
      <c r="P173" s="46"/>
      <c r="Q173" s="45"/>
      <c r="R173" s="61">
        <f t="shared" si="80"/>
        <v>0</v>
      </c>
      <c r="S173" s="35"/>
      <c r="T173" s="46"/>
      <c r="U173" s="50"/>
      <c r="V173" s="61">
        <f t="shared" si="81"/>
        <v>0</v>
      </c>
      <c r="W173" s="76">
        <f t="shared" si="82"/>
        <v>0</v>
      </c>
      <c r="X173" s="45">
        <v>0</v>
      </c>
      <c r="Y173" s="61">
        <f t="shared" si="83"/>
        <v>0</v>
      </c>
      <c r="Z173" s="35">
        <v>0</v>
      </c>
      <c r="AA173" s="61">
        <f t="shared" si="84"/>
        <v>0</v>
      </c>
      <c r="AB173" s="35">
        <f t="shared" si="38"/>
        <v>0</v>
      </c>
      <c r="AC173" s="61">
        <f t="shared" si="39"/>
        <v>0</v>
      </c>
      <c r="AD173" s="82" t="e">
        <f>#REF!-(X173+Z173)</f>
        <v>#REF!</v>
      </c>
      <c r="AE173" s="61" t="e">
        <f t="shared" si="85"/>
        <v>#REF!</v>
      </c>
      <c r="AF173" s="81"/>
    </row>
    <row r="174" spans="1:32">
      <c r="A174" s="33" t="s">
        <v>30</v>
      </c>
      <c r="B174" s="34" t="s">
        <v>24</v>
      </c>
      <c r="C174" s="49" t="s">
        <v>263</v>
      </c>
      <c r="D174" s="40"/>
      <c r="E174" s="50">
        <v>7.4999999999999997E-2</v>
      </c>
      <c r="F174" s="28">
        <f t="shared" si="86"/>
        <v>1440960</v>
      </c>
      <c r="G174" s="35"/>
      <c r="H174" s="38">
        <f t="shared" si="77"/>
        <v>0</v>
      </c>
      <c r="I174" s="50"/>
      <c r="J174" s="61">
        <f t="shared" si="78"/>
        <v>0</v>
      </c>
      <c r="K174" s="35">
        <v>1</v>
      </c>
      <c r="L174" s="46">
        <f>+K174*$F174</f>
        <v>1440960</v>
      </c>
      <c r="M174" s="62"/>
      <c r="N174" s="61">
        <f t="shared" si="79"/>
        <v>0</v>
      </c>
      <c r="O174" s="69"/>
      <c r="P174" s="70"/>
      <c r="Q174" s="62"/>
      <c r="R174" s="61">
        <f t="shared" si="80"/>
        <v>0</v>
      </c>
      <c r="S174" s="69"/>
      <c r="T174" s="70"/>
      <c r="U174" s="65"/>
      <c r="V174" s="61">
        <f t="shared" si="81"/>
        <v>0</v>
      </c>
      <c r="W174" s="76">
        <f t="shared" si="82"/>
        <v>0</v>
      </c>
      <c r="X174" s="45">
        <v>0</v>
      </c>
      <c r="Y174" s="61">
        <f t="shared" si="83"/>
        <v>0</v>
      </c>
      <c r="Z174" s="35">
        <v>0</v>
      </c>
      <c r="AA174" s="61">
        <f t="shared" si="84"/>
        <v>0</v>
      </c>
      <c r="AB174" s="35">
        <f t="shared" si="38"/>
        <v>0</v>
      </c>
      <c r="AC174" s="61">
        <f t="shared" si="39"/>
        <v>0</v>
      </c>
      <c r="AD174" s="82" t="e">
        <f>#REF!-(X174+Z174)</f>
        <v>#REF!</v>
      </c>
      <c r="AE174" s="61" t="e">
        <f t="shared" si="85"/>
        <v>#REF!</v>
      </c>
      <c r="AF174" s="81"/>
    </row>
    <row r="175" spans="1:32">
      <c r="A175" s="33" t="s">
        <v>30</v>
      </c>
      <c r="B175" s="34" t="s">
        <v>33</v>
      </c>
      <c r="C175" s="49" t="s">
        <v>247</v>
      </c>
      <c r="D175" s="40"/>
      <c r="E175" s="50">
        <v>0.1</v>
      </c>
      <c r="F175" s="28">
        <f t="shared" si="86"/>
        <v>1921280</v>
      </c>
      <c r="G175" s="35"/>
      <c r="H175" s="38">
        <f t="shared" si="77"/>
        <v>0</v>
      </c>
      <c r="I175" s="50"/>
      <c r="J175" s="61">
        <f t="shared" si="78"/>
        <v>0</v>
      </c>
      <c r="K175" s="35">
        <v>1</v>
      </c>
      <c r="L175" s="46">
        <f t="shared" ref="L175:L178" si="87">+K175*$F175</f>
        <v>1921280</v>
      </c>
      <c r="M175" s="62"/>
      <c r="N175" s="61">
        <f t="shared" si="79"/>
        <v>0</v>
      </c>
      <c r="O175" s="69"/>
      <c r="P175" s="70"/>
      <c r="Q175" s="62"/>
      <c r="R175" s="61">
        <f t="shared" si="80"/>
        <v>0</v>
      </c>
      <c r="S175" s="69"/>
      <c r="T175" s="70"/>
      <c r="U175" s="65"/>
      <c r="V175" s="61">
        <f t="shared" si="81"/>
        <v>0</v>
      </c>
      <c r="W175" s="76">
        <f t="shared" si="82"/>
        <v>0</v>
      </c>
      <c r="X175" s="45">
        <v>0</v>
      </c>
      <c r="Y175" s="61">
        <f t="shared" si="83"/>
        <v>0</v>
      </c>
      <c r="Z175" s="35">
        <v>0</v>
      </c>
      <c r="AA175" s="61">
        <f t="shared" si="84"/>
        <v>0</v>
      </c>
      <c r="AB175" s="35">
        <f t="shared" si="38"/>
        <v>0</v>
      </c>
      <c r="AC175" s="61">
        <f t="shared" si="39"/>
        <v>0</v>
      </c>
      <c r="AD175" s="82" t="e">
        <f>#REF!-(X175+Z175)</f>
        <v>#REF!</v>
      </c>
      <c r="AE175" s="61" t="e">
        <f t="shared" si="85"/>
        <v>#REF!</v>
      </c>
      <c r="AF175" s="81"/>
    </row>
    <row r="176" spans="1:32">
      <c r="A176" s="33" t="s">
        <v>30</v>
      </c>
      <c r="B176" s="34" t="s">
        <v>35</v>
      </c>
      <c r="C176" s="49" t="s">
        <v>248</v>
      </c>
      <c r="D176" s="40"/>
      <c r="E176" s="50">
        <v>0.1</v>
      </c>
      <c r="F176" s="28">
        <f t="shared" si="86"/>
        <v>1921280</v>
      </c>
      <c r="G176" s="35"/>
      <c r="H176" s="38">
        <f t="shared" si="77"/>
        <v>0</v>
      </c>
      <c r="I176" s="50"/>
      <c r="J176" s="61">
        <f t="shared" si="78"/>
        <v>0</v>
      </c>
      <c r="K176" s="35"/>
      <c r="L176" s="46">
        <f t="shared" si="87"/>
        <v>0</v>
      </c>
      <c r="M176" s="62"/>
      <c r="N176" s="61">
        <f t="shared" si="79"/>
        <v>0</v>
      </c>
      <c r="O176" s="69">
        <v>1</v>
      </c>
      <c r="P176" s="70">
        <f>+O176*F176</f>
        <v>1921280</v>
      </c>
      <c r="Q176" s="62"/>
      <c r="R176" s="61">
        <f t="shared" si="80"/>
        <v>0</v>
      </c>
      <c r="S176" s="69"/>
      <c r="T176" s="70"/>
      <c r="U176" s="65"/>
      <c r="V176" s="61">
        <f t="shared" si="81"/>
        <v>0</v>
      </c>
      <c r="W176" s="76">
        <f t="shared" si="82"/>
        <v>0</v>
      </c>
      <c r="X176" s="45">
        <v>0</v>
      </c>
      <c r="Y176" s="61">
        <f t="shared" si="83"/>
        <v>0</v>
      </c>
      <c r="Z176" s="35">
        <v>0</v>
      </c>
      <c r="AA176" s="61">
        <f t="shared" si="84"/>
        <v>0</v>
      </c>
      <c r="AB176" s="35">
        <f t="shared" si="38"/>
        <v>0</v>
      </c>
      <c r="AC176" s="61">
        <f t="shared" si="39"/>
        <v>0</v>
      </c>
      <c r="AD176" s="82" t="e">
        <f>#REF!-(X176+Z176)</f>
        <v>#REF!</v>
      </c>
      <c r="AE176" s="61" t="e">
        <f t="shared" si="85"/>
        <v>#REF!</v>
      </c>
      <c r="AF176" s="81"/>
    </row>
    <row r="177" spans="1:32" s="6" customFormat="1">
      <c r="A177" s="33" t="s">
        <v>30</v>
      </c>
      <c r="B177" s="34" t="s">
        <v>37</v>
      </c>
      <c r="C177" s="49" t="s">
        <v>264</v>
      </c>
      <c r="D177" s="40"/>
      <c r="E177" s="50">
        <v>0.05</v>
      </c>
      <c r="F177" s="28">
        <f t="shared" si="86"/>
        <v>960640</v>
      </c>
      <c r="G177" s="35"/>
      <c r="H177" s="38">
        <f t="shared" si="77"/>
        <v>0</v>
      </c>
      <c r="I177" s="50"/>
      <c r="J177" s="61">
        <f t="shared" si="78"/>
        <v>0</v>
      </c>
      <c r="K177" s="35"/>
      <c r="L177" s="46">
        <f t="shared" si="87"/>
        <v>0</v>
      </c>
      <c r="M177" s="62"/>
      <c r="N177" s="61">
        <f t="shared" si="79"/>
        <v>0</v>
      </c>
      <c r="O177" s="69">
        <v>1</v>
      </c>
      <c r="P177" s="70">
        <f>+O177*$F177</f>
        <v>960640</v>
      </c>
      <c r="Q177" s="62"/>
      <c r="R177" s="61">
        <f t="shared" si="80"/>
        <v>0</v>
      </c>
      <c r="S177" s="69"/>
      <c r="T177" s="70"/>
      <c r="U177" s="98"/>
      <c r="V177" s="61">
        <f t="shared" si="81"/>
        <v>0</v>
      </c>
      <c r="W177" s="76">
        <f t="shared" si="82"/>
        <v>0</v>
      </c>
      <c r="X177" s="45">
        <v>0</v>
      </c>
      <c r="Y177" s="61">
        <f t="shared" si="83"/>
        <v>0</v>
      </c>
      <c r="Z177" s="35">
        <v>0</v>
      </c>
      <c r="AA177" s="61">
        <f t="shared" si="84"/>
        <v>0</v>
      </c>
      <c r="AB177" s="35">
        <f t="shared" si="38"/>
        <v>0</v>
      </c>
      <c r="AC177" s="61">
        <f t="shared" si="39"/>
        <v>0</v>
      </c>
      <c r="AD177" s="82" t="e">
        <f>#REF!-(X177+Z177)</f>
        <v>#REF!</v>
      </c>
      <c r="AE177" s="61" t="e">
        <f t="shared" si="85"/>
        <v>#REF!</v>
      </c>
      <c r="AF177" s="81"/>
    </row>
    <row r="178" spans="1:32">
      <c r="A178" s="33" t="s">
        <v>30</v>
      </c>
      <c r="B178" s="34" t="s">
        <v>39</v>
      </c>
      <c r="C178" s="49" t="s">
        <v>251</v>
      </c>
      <c r="D178" s="40"/>
      <c r="E178" s="50">
        <v>7.4999999999999997E-2</v>
      </c>
      <c r="F178" s="28">
        <f t="shared" si="86"/>
        <v>1440960</v>
      </c>
      <c r="G178" s="35"/>
      <c r="H178" s="38">
        <f t="shared" si="77"/>
        <v>0</v>
      </c>
      <c r="I178" s="50"/>
      <c r="J178" s="61">
        <f t="shared" si="78"/>
        <v>0</v>
      </c>
      <c r="K178" s="35"/>
      <c r="L178" s="46">
        <f t="shared" si="87"/>
        <v>0</v>
      </c>
      <c r="M178" s="62"/>
      <c r="N178" s="61">
        <f t="shared" si="79"/>
        <v>0</v>
      </c>
      <c r="O178" s="69">
        <v>1</v>
      </c>
      <c r="P178" s="70">
        <f>+O178*$F178</f>
        <v>1440960</v>
      </c>
      <c r="Q178" s="62"/>
      <c r="R178" s="61">
        <f t="shared" si="80"/>
        <v>0</v>
      </c>
      <c r="S178" s="69"/>
      <c r="T178" s="70">
        <f>+S178*F178</f>
        <v>0</v>
      </c>
      <c r="U178" s="65"/>
      <c r="V178" s="61">
        <f t="shared" si="81"/>
        <v>0</v>
      </c>
      <c r="W178" s="76">
        <f t="shared" si="82"/>
        <v>0</v>
      </c>
      <c r="X178" s="45">
        <v>0</v>
      </c>
      <c r="Y178" s="61">
        <f t="shared" si="83"/>
        <v>0</v>
      </c>
      <c r="Z178" s="35">
        <v>0</v>
      </c>
      <c r="AA178" s="61">
        <f t="shared" si="84"/>
        <v>0</v>
      </c>
      <c r="AB178" s="35">
        <f t="shared" si="38"/>
        <v>0</v>
      </c>
      <c r="AC178" s="61">
        <f t="shared" si="39"/>
        <v>0</v>
      </c>
      <c r="AD178" s="82" t="e">
        <f>#REF!-(X178+Z178)</f>
        <v>#REF!</v>
      </c>
      <c r="AE178" s="61" t="e">
        <f t="shared" si="85"/>
        <v>#REF!</v>
      </c>
      <c r="AF178" s="81"/>
    </row>
    <row r="179" spans="1:32">
      <c r="A179" s="33" t="s">
        <v>30</v>
      </c>
      <c r="B179" s="34" t="s">
        <v>45</v>
      </c>
      <c r="C179" s="49" t="s">
        <v>252</v>
      </c>
      <c r="D179" s="40"/>
      <c r="E179" s="50">
        <v>2.5000000000000001E-2</v>
      </c>
      <c r="F179" s="28">
        <f t="shared" si="86"/>
        <v>480320</v>
      </c>
      <c r="G179" s="35"/>
      <c r="H179" s="38">
        <f t="shared" si="77"/>
        <v>0</v>
      </c>
      <c r="I179" s="50"/>
      <c r="J179" s="61">
        <f t="shared" si="78"/>
        <v>0</v>
      </c>
      <c r="K179" s="35"/>
      <c r="L179" s="46"/>
      <c r="M179" s="62"/>
      <c r="N179" s="61">
        <f t="shared" si="79"/>
        <v>0</v>
      </c>
      <c r="O179" s="69"/>
      <c r="P179" s="70"/>
      <c r="Q179" s="62"/>
      <c r="R179" s="61">
        <f t="shared" si="80"/>
        <v>0</v>
      </c>
      <c r="S179" s="69">
        <v>1</v>
      </c>
      <c r="T179" s="70">
        <f>+S179*F179</f>
        <v>480320</v>
      </c>
      <c r="U179" s="65"/>
      <c r="V179" s="61">
        <f t="shared" si="81"/>
        <v>0</v>
      </c>
      <c r="W179" s="76">
        <f t="shared" si="82"/>
        <v>0</v>
      </c>
      <c r="X179" s="45">
        <v>0</v>
      </c>
      <c r="Y179" s="61">
        <f t="shared" si="83"/>
        <v>0</v>
      </c>
      <c r="Z179" s="35">
        <v>0</v>
      </c>
      <c r="AA179" s="61">
        <f t="shared" si="84"/>
        <v>0</v>
      </c>
      <c r="AB179" s="35">
        <f t="shared" si="38"/>
        <v>0</v>
      </c>
      <c r="AC179" s="61">
        <f t="shared" si="39"/>
        <v>0</v>
      </c>
      <c r="AD179" s="82" t="e">
        <f>#REF!-(X179+Z179)</f>
        <v>#REF!</v>
      </c>
      <c r="AE179" s="61" t="e">
        <f t="shared" si="85"/>
        <v>#REF!</v>
      </c>
      <c r="AF179" s="81"/>
    </row>
    <row r="180" spans="1:32">
      <c r="B180" s="41" t="s">
        <v>265</v>
      </c>
      <c r="C180" s="42" t="s">
        <v>266</v>
      </c>
      <c r="D180" s="43">
        <f>+D12*0.02</f>
        <v>0</v>
      </c>
      <c r="E180" s="43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81"/>
    </row>
    <row r="181" spans="1:32" s="5" customFormat="1">
      <c r="A181" s="33" t="s">
        <v>30</v>
      </c>
      <c r="B181" s="48" t="s">
        <v>22</v>
      </c>
      <c r="C181" s="49" t="s">
        <v>243</v>
      </c>
      <c r="D181" s="40"/>
      <c r="E181" s="50">
        <v>2.5000000000000001E-2</v>
      </c>
      <c r="F181" s="28">
        <f>+E181*$D$171</f>
        <v>480320</v>
      </c>
      <c r="G181" s="35">
        <v>1</v>
      </c>
      <c r="H181" s="38">
        <f t="shared" ref="H181:H189" si="88">+G181*F181</f>
        <v>480320</v>
      </c>
      <c r="I181" s="50"/>
      <c r="J181" s="61">
        <f t="shared" ref="J181:J189" si="89">I181*$F181</f>
        <v>0</v>
      </c>
      <c r="K181" s="35"/>
      <c r="L181" s="46"/>
      <c r="M181" s="45"/>
      <c r="N181" s="61">
        <f t="shared" ref="N181:N189" si="90">M181*$F181</f>
        <v>0</v>
      </c>
      <c r="O181" s="35"/>
      <c r="P181" s="46"/>
      <c r="Q181" s="45"/>
      <c r="R181" s="61">
        <f t="shared" ref="R181:R189" si="91">Q181*$F181</f>
        <v>0</v>
      </c>
      <c r="S181" s="35"/>
      <c r="T181" s="46"/>
      <c r="U181" s="50"/>
      <c r="V181" s="61">
        <f t="shared" ref="V181:V189" si="92">U181*$F181</f>
        <v>0</v>
      </c>
      <c r="W181" s="76">
        <f t="shared" ref="W181:W204" si="93">J181+N181+R181+V181</f>
        <v>0</v>
      </c>
      <c r="X181" s="45">
        <v>0</v>
      </c>
      <c r="Y181" s="61">
        <f t="shared" ref="Y181:Y189" si="94">X181*$F181</f>
        <v>0</v>
      </c>
      <c r="Z181" s="35">
        <v>0</v>
      </c>
      <c r="AA181" s="61">
        <f t="shared" ref="AA181:AA189" si="95">Z181*$F181</f>
        <v>0</v>
      </c>
      <c r="AB181" s="35">
        <f t="shared" si="38"/>
        <v>0</v>
      </c>
      <c r="AC181" s="61">
        <f t="shared" si="39"/>
        <v>0</v>
      </c>
      <c r="AD181" s="82" t="e">
        <f>#REF!-(X181+Z181)</f>
        <v>#REF!</v>
      </c>
      <c r="AE181" s="61" t="e">
        <f t="shared" ref="AE181:AE189" si="96">AD181*$F181</f>
        <v>#REF!</v>
      </c>
      <c r="AF181" s="81"/>
    </row>
    <row r="182" spans="1:32" s="5" customFormat="1">
      <c r="A182" s="33" t="s">
        <v>30</v>
      </c>
      <c r="B182" s="48" t="s">
        <v>22</v>
      </c>
      <c r="C182" s="49" t="s">
        <v>244</v>
      </c>
      <c r="D182" s="40"/>
      <c r="E182" s="50">
        <v>0.05</v>
      </c>
      <c r="F182" s="28">
        <f t="shared" ref="F182:F189" si="97">+E182*$D$171</f>
        <v>960640</v>
      </c>
      <c r="G182" s="35">
        <v>1</v>
      </c>
      <c r="H182" s="38">
        <f t="shared" si="88"/>
        <v>960640</v>
      </c>
      <c r="I182" s="50"/>
      <c r="J182" s="61">
        <f t="shared" si="89"/>
        <v>0</v>
      </c>
      <c r="K182" s="35"/>
      <c r="L182" s="46"/>
      <c r="M182" s="45"/>
      <c r="N182" s="61">
        <f t="shared" si="90"/>
        <v>0</v>
      </c>
      <c r="O182" s="35"/>
      <c r="P182" s="46"/>
      <c r="Q182" s="45"/>
      <c r="R182" s="61">
        <f t="shared" si="91"/>
        <v>0</v>
      </c>
      <c r="S182" s="35"/>
      <c r="T182" s="46"/>
      <c r="U182" s="50"/>
      <c r="V182" s="61">
        <f t="shared" si="92"/>
        <v>0</v>
      </c>
      <c r="W182" s="76">
        <f t="shared" si="93"/>
        <v>0</v>
      </c>
      <c r="X182" s="45">
        <v>0</v>
      </c>
      <c r="Y182" s="61">
        <f t="shared" si="94"/>
        <v>0</v>
      </c>
      <c r="Z182" s="35">
        <v>0</v>
      </c>
      <c r="AA182" s="61">
        <f t="shared" si="95"/>
        <v>0</v>
      </c>
      <c r="AB182" s="35">
        <f t="shared" si="38"/>
        <v>0</v>
      </c>
      <c r="AC182" s="61">
        <f t="shared" si="39"/>
        <v>0</v>
      </c>
      <c r="AD182" s="82" t="e">
        <f>#REF!-(X182+Z182)</f>
        <v>#REF!</v>
      </c>
      <c r="AE182" s="61" t="e">
        <f t="shared" si="96"/>
        <v>#REF!</v>
      </c>
      <c r="AF182" s="81"/>
    </row>
    <row r="183" spans="1:32" s="5" customFormat="1">
      <c r="A183" s="33" t="s">
        <v>30</v>
      </c>
      <c r="B183" s="48" t="s">
        <v>24</v>
      </c>
      <c r="C183" s="49" t="s">
        <v>267</v>
      </c>
      <c r="D183" s="40"/>
      <c r="E183" s="50">
        <v>7.4999999999999997E-2</v>
      </c>
      <c r="F183" s="28">
        <f t="shared" si="97"/>
        <v>1440960</v>
      </c>
      <c r="G183" s="35"/>
      <c r="H183" s="38">
        <f t="shared" si="88"/>
        <v>0</v>
      </c>
      <c r="I183" s="50"/>
      <c r="J183" s="61">
        <f t="shared" si="89"/>
        <v>0</v>
      </c>
      <c r="K183" s="35">
        <v>1</v>
      </c>
      <c r="L183" s="46">
        <f>+K183*$F183</f>
        <v>1440960</v>
      </c>
      <c r="M183" s="45"/>
      <c r="N183" s="61">
        <f t="shared" si="90"/>
        <v>0</v>
      </c>
      <c r="O183" s="35"/>
      <c r="P183" s="46"/>
      <c r="Q183" s="45"/>
      <c r="R183" s="61">
        <f t="shared" si="91"/>
        <v>0</v>
      </c>
      <c r="S183" s="35"/>
      <c r="T183" s="46"/>
      <c r="U183" s="50"/>
      <c r="V183" s="61">
        <f t="shared" si="92"/>
        <v>0</v>
      </c>
      <c r="W183" s="76">
        <f t="shared" si="93"/>
        <v>0</v>
      </c>
      <c r="X183" s="45">
        <v>0</v>
      </c>
      <c r="Y183" s="61">
        <f t="shared" si="94"/>
        <v>0</v>
      </c>
      <c r="Z183" s="35">
        <v>0</v>
      </c>
      <c r="AA183" s="61">
        <f t="shared" si="95"/>
        <v>0</v>
      </c>
      <c r="AB183" s="35">
        <f t="shared" si="38"/>
        <v>0</v>
      </c>
      <c r="AC183" s="61">
        <f t="shared" si="39"/>
        <v>0</v>
      </c>
      <c r="AD183" s="82" t="e">
        <f>#REF!-(X183+Z183)</f>
        <v>#REF!</v>
      </c>
      <c r="AE183" s="61" t="e">
        <f t="shared" si="96"/>
        <v>#REF!</v>
      </c>
      <c r="AF183" s="81"/>
    </row>
    <row r="184" spans="1:32">
      <c r="A184" s="33" t="s">
        <v>30</v>
      </c>
      <c r="B184" s="34" t="s">
        <v>33</v>
      </c>
      <c r="C184" s="49" t="s">
        <v>246</v>
      </c>
      <c r="D184" s="40"/>
      <c r="E184" s="50">
        <v>0.1</v>
      </c>
      <c r="F184" s="28">
        <f t="shared" si="97"/>
        <v>1921280</v>
      </c>
      <c r="G184" s="35"/>
      <c r="H184" s="38">
        <f t="shared" si="88"/>
        <v>0</v>
      </c>
      <c r="I184" s="50"/>
      <c r="J184" s="61">
        <f t="shared" si="89"/>
        <v>0</v>
      </c>
      <c r="K184" s="35">
        <v>1</v>
      </c>
      <c r="L184" s="46">
        <f t="shared" ref="L184:L187" si="98">+K184*$F184</f>
        <v>1921280</v>
      </c>
      <c r="M184" s="62"/>
      <c r="N184" s="61">
        <f t="shared" si="90"/>
        <v>0</v>
      </c>
      <c r="O184" s="69"/>
      <c r="P184" s="70"/>
      <c r="Q184" s="62"/>
      <c r="R184" s="61">
        <f t="shared" si="91"/>
        <v>0</v>
      </c>
      <c r="S184" s="69"/>
      <c r="T184" s="70"/>
      <c r="U184" s="65"/>
      <c r="V184" s="61">
        <f t="shared" si="92"/>
        <v>0</v>
      </c>
      <c r="W184" s="76">
        <f t="shared" si="93"/>
        <v>0</v>
      </c>
      <c r="X184" s="45">
        <v>0</v>
      </c>
      <c r="Y184" s="61">
        <f t="shared" si="94"/>
        <v>0</v>
      </c>
      <c r="Z184" s="35">
        <v>0</v>
      </c>
      <c r="AA184" s="61">
        <f t="shared" si="95"/>
        <v>0</v>
      </c>
      <c r="AB184" s="35">
        <f t="shared" si="38"/>
        <v>0</v>
      </c>
      <c r="AC184" s="61">
        <f t="shared" si="39"/>
        <v>0</v>
      </c>
      <c r="AD184" s="82" t="e">
        <f>#REF!-(X184+Z184)</f>
        <v>#REF!</v>
      </c>
      <c r="AE184" s="61" t="e">
        <f t="shared" si="96"/>
        <v>#REF!</v>
      </c>
      <c r="AF184" s="81"/>
    </row>
    <row r="185" spans="1:32">
      <c r="A185" s="33" t="s">
        <v>30</v>
      </c>
      <c r="B185" s="34" t="s">
        <v>35</v>
      </c>
      <c r="C185" s="49" t="s">
        <v>249</v>
      </c>
      <c r="D185" s="40"/>
      <c r="E185" s="50">
        <v>0.1</v>
      </c>
      <c r="F185" s="28">
        <f t="shared" si="97"/>
        <v>1921280</v>
      </c>
      <c r="G185" s="35"/>
      <c r="H185" s="38">
        <f t="shared" si="88"/>
        <v>0</v>
      </c>
      <c r="I185" s="50"/>
      <c r="J185" s="61">
        <f t="shared" si="89"/>
        <v>0</v>
      </c>
      <c r="K185" s="35"/>
      <c r="L185" s="46">
        <f t="shared" si="98"/>
        <v>0</v>
      </c>
      <c r="M185" s="62"/>
      <c r="N185" s="61">
        <f t="shared" si="90"/>
        <v>0</v>
      </c>
      <c r="O185" s="69">
        <v>1</v>
      </c>
      <c r="P185" s="70">
        <f>+O185*F185</f>
        <v>1921280</v>
      </c>
      <c r="Q185" s="62"/>
      <c r="R185" s="61">
        <f t="shared" si="91"/>
        <v>0</v>
      </c>
      <c r="S185" s="69"/>
      <c r="T185" s="70"/>
      <c r="U185" s="65"/>
      <c r="V185" s="61">
        <f t="shared" si="92"/>
        <v>0</v>
      </c>
      <c r="W185" s="76">
        <f t="shared" si="93"/>
        <v>0</v>
      </c>
      <c r="X185" s="45">
        <v>0</v>
      </c>
      <c r="Y185" s="61">
        <f t="shared" si="94"/>
        <v>0</v>
      </c>
      <c r="Z185" s="35">
        <v>0</v>
      </c>
      <c r="AA185" s="61">
        <f t="shared" si="95"/>
        <v>0</v>
      </c>
      <c r="AB185" s="35">
        <f t="shared" si="38"/>
        <v>0</v>
      </c>
      <c r="AC185" s="61">
        <f t="shared" si="39"/>
        <v>0</v>
      </c>
      <c r="AD185" s="82" t="e">
        <f>#REF!-(X185+Z185)</f>
        <v>#REF!</v>
      </c>
      <c r="AE185" s="61" t="e">
        <f t="shared" si="96"/>
        <v>#REF!</v>
      </c>
      <c r="AF185" s="81"/>
    </row>
    <row r="186" spans="1:32" s="6" customFormat="1">
      <c r="A186" s="33" t="s">
        <v>30</v>
      </c>
      <c r="B186" s="34" t="s">
        <v>37</v>
      </c>
      <c r="C186" s="49" t="s">
        <v>250</v>
      </c>
      <c r="D186" s="40"/>
      <c r="E186" s="50">
        <v>0.05</v>
      </c>
      <c r="F186" s="28">
        <f t="shared" si="97"/>
        <v>960640</v>
      </c>
      <c r="G186" s="35"/>
      <c r="H186" s="38">
        <f t="shared" si="88"/>
        <v>0</v>
      </c>
      <c r="I186" s="50"/>
      <c r="J186" s="61">
        <f t="shared" si="89"/>
        <v>0</v>
      </c>
      <c r="K186" s="35"/>
      <c r="L186" s="46">
        <f t="shared" si="98"/>
        <v>0</v>
      </c>
      <c r="M186" s="62"/>
      <c r="N186" s="61">
        <f t="shared" si="90"/>
        <v>0</v>
      </c>
      <c r="O186" s="69">
        <v>1</v>
      </c>
      <c r="P186" s="70">
        <f>+O186*$F186</f>
        <v>960640</v>
      </c>
      <c r="Q186" s="62"/>
      <c r="R186" s="61">
        <f t="shared" si="91"/>
        <v>0</v>
      </c>
      <c r="S186" s="69"/>
      <c r="T186" s="70"/>
      <c r="U186" s="98"/>
      <c r="V186" s="61">
        <f t="shared" si="92"/>
        <v>0</v>
      </c>
      <c r="W186" s="76">
        <f t="shared" si="93"/>
        <v>0</v>
      </c>
      <c r="X186" s="45">
        <v>0</v>
      </c>
      <c r="Y186" s="61">
        <f t="shared" si="94"/>
        <v>0</v>
      </c>
      <c r="Z186" s="35">
        <v>0</v>
      </c>
      <c r="AA186" s="61">
        <f t="shared" si="95"/>
        <v>0</v>
      </c>
      <c r="AB186" s="35">
        <f t="shared" si="38"/>
        <v>0</v>
      </c>
      <c r="AC186" s="61">
        <f t="shared" si="39"/>
        <v>0</v>
      </c>
      <c r="AD186" s="82" t="e">
        <f>#REF!-(X186+Z186)</f>
        <v>#REF!</v>
      </c>
      <c r="AE186" s="61" t="e">
        <f t="shared" si="96"/>
        <v>#REF!</v>
      </c>
      <c r="AF186" s="81"/>
    </row>
    <row r="187" spans="1:32">
      <c r="A187" s="33" t="s">
        <v>30</v>
      </c>
      <c r="B187" s="34" t="s">
        <v>39</v>
      </c>
      <c r="C187" s="49" t="s">
        <v>268</v>
      </c>
      <c r="D187" s="40"/>
      <c r="E187" s="50">
        <v>0.05</v>
      </c>
      <c r="F187" s="28">
        <f t="shared" si="97"/>
        <v>960640</v>
      </c>
      <c r="G187" s="35"/>
      <c r="H187" s="38">
        <f t="shared" si="88"/>
        <v>0</v>
      </c>
      <c r="I187" s="50"/>
      <c r="J187" s="61">
        <f t="shared" si="89"/>
        <v>0</v>
      </c>
      <c r="K187" s="35"/>
      <c r="L187" s="46">
        <f t="shared" si="98"/>
        <v>0</v>
      </c>
      <c r="M187" s="62"/>
      <c r="N187" s="61">
        <f t="shared" si="90"/>
        <v>0</v>
      </c>
      <c r="O187" s="69">
        <v>1</v>
      </c>
      <c r="P187" s="70">
        <f>+O187*$F187</f>
        <v>960640</v>
      </c>
      <c r="Q187" s="62"/>
      <c r="R187" s="61">
        <f t="shared" si="91"/>
        <v>0</v>
      </c>
      <c r="S187" s="69"/>
      <c r="T187" s="70">
        <f>+S187*F187</f>
        <v>0</v>
      </c>
      <c r="U187" s="65"/>
      <c r="V187" s="61">
        <f t="shared" si="92"/>
        <v>0</v>
      </c>
      <c r="W187" s="76">
        <f t="shared" si="93"/>
        <v>0</v>
      </c>
      <c r="X187" s="45">
        <v>0</v>
      </c>
      <c r="Y187" s="61">
        <f t="shared" si="94"/>
        <v>0</v>
      </c>
      <c r="Z187" s="35">
        <v>0</v>
      </c>
      <c r="AA187" s="61">
        <f t="shared" si="95"/>
        <v>0</v>
      </c>
      <c r="AB187" s="35">
        <f t="shared" si="38"/>
        <v>0</v>
      </c>
      <c r="AC187" s="61">
        <f t="shared" si="39"/>
        <v>0</v>
      </c>
      <c r="AD187" s="82" t="e">
        <f>#REF!-(X187+Z187)</f>
        <v>#REF!</v>
      </c>
      <c r="AE187" s="61" t="e">
        <f t="shared" si="96"/>
        <v>#REF!</v>
      </c>
      <c r="AF187" s="81"/>
    </row>
    <row r="188" spans="1:32">
      <c r="A188" s="33" t="s">
        <v>30</v>
      </c>
      <c r="B188" s="34" t="s">
        <v>45</v>
      </c>
      <c r="C188" s="49" t="s">
        <v>269</v>
      </c>
      <c r="D188" s="40"/>
      <c r="E188" s="50">
        <v>2.5000000000000001E-2</v>
      </c>
      <c r="F188" s="28">
        <f t="shared" si="97"/>
        <v>480320</v>
      </c>
      <c r="G188" s="35"/>
      <c r="H188" s="38">
        <f t="shared" si="88"/>
        <v>0</v>
      </c>
      <c r="I188" s="50"/>
      <c r="J188" s="61">
        <f t="shared" si="89"/>
        <v>0</v>
      </c>
      <c r="K188" s="35"/>
      <c r="L188" s="46"/>
      <c r="M188" s="62"/>
      <c r="N188" s="61">
        <f t="shared" si="90"/>
        <v>0</v>
      </c>
      <c r="O188" s="69">
        <v>1</v>
      </c>
      <c r="P188" s="70">
        <f>+O188*$F188</f>
        <v>480320</v>
      </c>
      <c r="Q188" s="62"/>
      <c r="R188" s="61">
        <f t="shared" si="91"/>
        <v>0</v>
      </c>
      <c r="S188" s="69"/>
      <c r="T188" s="70">
        <f>+S188*F188</f>
        <v>0</v>
      </c>
      <c r="U188" s="65"/>
      <c r="V188" s="61">
        <f t="shared" si="92"/>
        <v>0</v>
      </c>
      <c r="W188" s="76">
        <f t="shared" si="93"/>
        <v>0</v>
      </c>
      <c r="X188" s="45">
        <v>0</v>
      </c>
      <c r="Y188" s="61">
        <f t="shared" si="94"/>
        <v>0</v>
      </c>
      <c r="Z188" s="35">
        <v>0</v>
      </c>
      <c r="AA188" s="61">
        <f t="shared" si="95"/>
        <v>0</v>
      </c>
      <c r="AB188" s="35">
        <f t="shared" si="38"/>
        <v>0</v>
      </c>
      <c r="AC188" s="61">
        <f t="shared" si="39"/>
        <v>0</v>
      </c>
      <c r="AD188" s="82" t="e">
        <f>#REF!-(X188+Z188)</f>
        <v>#REF!</v>
      </c>
      <c r="AE188" s="61" t="e">
        <f t="shared" si="96"/>
        <v>#REF!</v>
      </c>
      <c r="AF188" s="81"/>
    </row>
    <row r="189" spans="1:32">
      <c r="A189" s="33" t="s">
        <v>30</v>
      </c>
      <c r="B189" s="51" t="s">
        <v>47</v>
      </c>
      <c r="C189" s="49" t="s">
        <v>252</v>
      </c>
      <c r="D189" s="40"/>
      <c r="E189" s="50">
        <v>2.5000000000000001E-2</v>
      </c>
      <c r="F189" s="28">
        <f t="shared" si="97"/>
        <v>480320</v>
      </c>
      <c r="G189" s="35"/>
      <c r="H189" s="38">
        <f t="shared" si="88"/>
        <v>0</v>
      </c>
      <c r="I189" s="50"/>
      <c r="J189" s="61">
        <f t="shared" si="89"/>
        <v>0</v>
      </c>
      <c r="K189" s="35"/>
      <c r="L189" s="46"/>
      <c r="M189" s="62"/>
      <c r="N189" s="61">
        <f t="shared" si="90"/>
        <v>0</v>
      </c>
      <c r="O189" s="69"/>
      <c r="P189" s="70"/>
      <c r="Q189" s="62"/>
      <c r="R189" s="61">
        <f t="shared" si="91"/>
        <v>0</v>
      </c>
      <c r="S189" s="69">
        <v>1</v>
      </c>
      <c r="T189" s="70">
        <f>+S189*F189</f>
        <v>480320</v>
      </c>
      <c r="U189" s="65"/>
      <c r="V189" s="61">
        <f t="shared" si="92"/>
        <v>0</v>
      </c>
      <c r="W189" s="76">
        <f t="shared" si="93"/>
        <v>0</v>
      </c>
      <c r="X189" s="45">
        <v>0</v>
      </c>
      <c r="Y189" s="61">
        <f t="shared" si="94"/>
        <v>0</v>
      </c>
      <c r="Z189" s="35">
        <v>0</v>
      </c>
      <c r="AA189" s="61">
        <f t="shared" si="95"/>
        <v>0</v>
      </c>
      <c r="AB189" s="35">
        <f t="shared" si="38"/>
        <v>0</v>
      </c>
      <c r="AC189" s="61">
        <f t="shared" si="39"/>
        <v>0</v>
      </c>
      <c r="AD189" s="82" t="e">
        <f>#REF!-(X189+Z189)</f>
        <v>#REF!</v>
      </c>
      <c r="AE189" s="61" t="e">
        <f t="shared" si="96"/>
        <v>#REF!</v>
      </c>
      <c r="AF189" s="81"/>
    </row>
    <row r="190" spans="1:32">
      <c r="B190" s="51" t="s">
        <v>241</v>
      </c>
      <c r="C190" s="94" t="s">
        <v>254</v>
      </c>
      <c r="D190" s="40"/>
      <c r="E190" s="50"/>
      <c r="F190" s="28"/>
      <c r="G190" s="35"/>
      <c r="H190" s="38"/>
      <c r="I190" s="50"/>
      <c r="J190" s="61"/>
      <c r="K190" s="35"/>
      <c r="L190" s="46"/>
      <c r="M190" s="62"/>
      <c r="N190" s="61"/>
      <c r="O190" s="69"/>
      <c r="P190" s="70"/>
      <c r="Q190" s="62"/>
      <c r="R190" s="61"/>
      <c r="S190" s="69"/>
      <c r="T190" s="70"/>
      <c r="U190" s="65"/>
      <c r="V190" s="61"/>
      <c r="W190" s="76">
        <f t="shared" si="93"/>
        <v>0</v>
      </c>
      <c r="X190" s="45">
        <v>0</v>
      </c>
      <c r="Y190" s="61"/>
      <c r="Z190" s="35">
        <v>0</v>
      </c>
      <c r="AA190" s="61"/>
      <c r="AB190" s="35">
        <f t="shared" si="38"/>
        <v>0</v>
      </c>
      <c r="AC190" s="61">
        <f t="shared" si="39"/>
        <v>0</v>
      </c>
      <c r="AD190" s="82" t="e">
        <f>#REF!-(X190+Z190)</f>
        <v>#REF!</v>
      </c>
      <c r="AE190" s="61"/>
      <c r="AF190" s="81"/>
    </row>
    <row r="191" spans="1:32">
      <c r="B191" s="34"/>
      <c r="C191" s="94" t="s">
        <v>270</v>
      </c>
      <c r="D191" s="89">
        <v>25937280</v>
      </c>
      <c r="E191" s="50"/>
      <c r="F191" s="28"/>
      <c r="G191" s="35"/>
      <c r="H191" s="38"/>
      <c r="I191" s="50"/>
      <c r="J191" s="61"/>
      <c r="K191" s="35"/>
      <c r="L191" s="46"/>
      <c r="M191" s="62"/>
      <c r="N191" s="61"/>
      <c r="O191" s="69"/>
      <c r="P191" s="70"/>
      <c r="Q191" s="62"/>
      <c r="R191" s="61"/>
      <c r="S191" s="69"/>
      <c r="T191" s="70"/>
      <c r="U191" s="65"/>
      <c r="V191" s="61"/>
      <c r="W191" s="76">
        <f t="shared" si="93"/>
        <v>0</v>
      </c>
      <c r="X191" s="45">
        <v>0</v>
      </c>
      <c r="Y191" s="61"/>
      <c r="Z191" s="35">
        <v>0</v>
      </c>
      <c r="AA191" s="61"/>
      <c r="AB191" s="35">
        <f t="shared" si="38"/>
        <v>0</v>
      </c>
      <c r="AC191" s="61">
        <f t="shared" si="39"/>
        <v>0</v>
      </c>
      <c r="AD191" s="82" t="e">
        <f>#REF!-(X191+Z191)</f>
        <v>#REF!</v>
      </c>
      <c r="AE191" s="61"/>
      <c r="AF191" s="81"/>
    </row>
    <row r="192" spans="1:32">
      <c r="A192" s="90" t="s">
        <v>93</v>
      </c>
      <c r="B192" s="34"/>
      <c r="C192" s="95" t="s">
        <v>256</v>
      </c>
      <c r="D192" s="40"/>
      <c r="E192" s="37">
        <v>0.8</v>
      </c>
      <c r="F192" s="28">
        <f>+E192*D191</f>
        <v>20749824</v>
      </c>
      <c r="G192" s="35"/>
      <c r="H192" s="38"/>
      <c r="I192" s="50"/>
      <c r="J192" s="61">
        <f t="shared" ref="J192:J194" si="99">I192*$F192</f>
        <v>0</v>
      </c>
      <c r="K192" s="35"/>
      <c r="L192" s="46"/>
      <c r="M192" s="62"/>
      <c r="N192" s="61">
        <f t="shared" ref="N192:N194" si="100">M192*$F192</f>
        <v>0</v>
      </c>
      <c r="O192" s="69"/>
      <c r="P192" s="70">
        <f>+O192*F192</f>
        <v>0</v>
      </c>
      <c r="Q192" s="62"/>
      <c r="R192" s="61">
        <f t="shared" ref="R192:R194" si="101">Q192*$F192</f>
        <v>0</v>
      </c>
      <c r="S192" s="69">
        <v>1</v>
      </c>
      <c r="T192" s="70">
        <f>+S192*F192</f>
        <v>20749824</v>
      </c>
      <c r="U192" s="65">
        <v>1</v>
      </c>
      <c r="V192" s="61">
        <f t="shared" ref="V192:V194" si="102">U192*$F192</f>
        <v>20749824</v>
      </c>
      <c r="W192" s="76">
        <f t="shared" si="93"/>
        <v>20749824</v>
      </c>
      <c r="X192" s="45">
        <v>0</v>
      </c>
      <c r="Y192" s="61">
        <f t="shared" ref="Y192:Y194" si="103">X192*$F192</f>
        <v>0</v>
      </c>
      <c r="Z192" s="35">
        <v>0.5</v>
      </c>
      <c r="AA192" s="61">
        <f t="shared" ref="AA192:AA194" si="104">Z192*$F192</f>
        <v>10374912</v>
      </c>
      <c r="AB192" s="35">
        <f t="shared" si="38"/>
        <v>0.5</v>
      </c>
      <c r="AC192" s="61">
        <f t="shared" si="39"/>
        <v>10374912</v>
      </c>
      <c r="AD192" s="82" t="e">
        <f>#REF!-(X192+Z192)</f>
        <v>#REF!</v>
      </c>
      <c r="AE192" s="61" t="e">
        <f t="shared" ref="AE192:AE194" si="105">AD192*$F192</f>
        <v>#REF!</v>
      </c>
      <c r="AF192" s="81"/>
    </row>
    <row r="193" spans="1:32">
      <c r="A193" s="90" t="s">
        <v>93</v>
      </c>
      <c r="B193" s="34"/>
      <c r="C193" s="95" t="s">
        <v>257</v>
      </c>
      <c r="D193" s="40"/>
      <c r="E193" s="37">
        <v>0.15</v>
      </c>
      <c r="F193" s="28">
        <f>+D191*E193</f>
        <v>3890592</v>
      </c>
      <c r="G193" s="35"/>
      <c r="H193" s="38"/>
      <c r="I193" s="50"/>
      <c r="J193" s="61">
        <f t="shared" si="99"/>
        <v>0</v>
      </c>
      <c r="K193" s="35"/>
      <c r="L193" s="46"/>
      <c r="M193" s="62"/>
      <c r="N193" s="61">
        <f t="shared" si="100"/>
        <v>0</v>
      </c>
      <c r="O193" s="69"/>
      <c r="P193" s="70"/>
      <c r="Q193" s="62"/>
      <c r="R193" s="61">
        <f t="shared" si="101"/>
        <v>0</v>
      </c>
      <c r="S193" s="69">
        <v>1</v>
      </c>
      <c r="T193" s="70">
        <f>+S193*F193</f>
        <v>3890592</v>
      </c>
      <c r="U193" s="65"/>
      <c r="V193" s="61">
        <f t="shared" si="102"/>
        <v>0</v>
      </c>
      <c r="W193" s="76">
        <f t="shared" si="93"/>
        <v>0</v>
      </c>
      <c r="X193" s="45">
        <v>0</v>
      </c>
      <c r="Y193" s="61">
        <f t="shared" si="103"/>
        <v>0</v>
      </c>
      <c r="Z193" s="35">
        <v>0</v>
      </c>
      <c r="AA193" s="61">
        <f t="shared" si="104"/>
        <v>0</v>
      </c>
      <c r="AB193" s="35">
        <f t="shared" si="38"/>
        <v>0</v>
      </c>
      <c r="AC193" s="61">
        <f t="shared" si="39"/>
        <v>0</v>
      </c>
      <c r="AD193" s="82" t="e">
        <f>#REF!-(X193+Z193)</f>
        <v>#REF!</v>
      </c>
      <c r="AE193" s="61" t="e">
        <f t="shared" si="105"/>
        <v>#REF!</v>
      </c>
      <c r="AF193" s="81"/>
    </row>
    <row r="194" spans="1:32">
      <c r="A194" s="90" t="s">
        <v>93</v>
      </c>
      <c r="B194" s="34"/>
      <c r="C194" s="95" t="s">
        <v>258</v>
      </c>
      <c r="D194" s="40"/>
      <c r="E194" s="37">
        <v>0.05</v>
      </c>
      <c r="F194" s="28">
        <f>+E194*D191</f>
        <v>1296864</v>
      </c>
      <c r="G194" s="35"/>
      <c r="H194" s="38"/>
      <c r="I194" s="50"/>
      <c r="J194" s="61">
        <f t="shared" si="99"/>
        <v>0</v>
      </c>
      <c r="K194" s="35"/>
      <c r="L194" s="46"/>
      <c r="M194" s="62"/>
      <c r="N194" s="61">
        <f t="shared" si="100"/>
        <v>0</v>
      </c>
      <c r="O194" s="69"/>
      <c r="P194" s="70"/>
      <c r="Q194" s="62"/>
      <c r="R194" s="61">
        <f t="shared" si="101"/>
        <v>0</v>
      </c>
      <c r="S194" s="69">
        <v>1</v>
      </c>
      <c r="T194" s="70">
        <f>+S194*F194</f>
        <v>1296864</v>
      </c>
      <c r="U194" s="65"/>
      <c r="V194" s="61">
        <f t="shared" si="102"/>
        <v>0</v>
      </c>
      <c r="W194" s="76">
        <f t="shared" si="93"/>
        <v>0</v>
      </c>
      <c r="X194" s="45">
        <v>0</v>
      </c>
      <c r="Y194" s="61">
        <f t="shared" si="103"/>
        <v>0</v>
      </c>
      <c r="Z194" s="35">
        <v>0</v>
      </c>
      <c r="AA194" s="61">
        <f t="shared" si="104"/>
        <v>0</v>
      </c>
      <c r="AB194" s="35">
        <f t="shared" si="38"/>
        <v>0</v>
      </c>
      <c r="AC194" s="61">
        <f t="shared" si="39"/>
        <v>0</v>
      </c>
      <c r="AD194" s="82" t="e">
        <f>#REF!-(X194+Z194)</f>
        <v>#REF!</v>
      </c>
      <c r="AE194" s="61" t="e">
        <f t="shared" si="105"/>
        <v>#REF!</v>
      </c>
      <c r="AF194" s="81"/>
    </row>
    <row r="195" spans="1:32">
      <c r="B195" s="34"/>
      <c r="C195" s="95"/>
      <c r="D195" s="40"/>
      <c r="E195" s="50"/>
      <c r="F195" s="28"/>
      <c r="G195" s="35"/>
      <c r="H195" s="38"/>
      <c r="I195" s="50"/>
      <c r="J195" s="61"/>
      <c r="K195" s="35"/>
      <c r="L195" s="46"/>
      <c r="M195" s="62"/>
      <c r="N195" s="61"/>
      <c r="O195" s="69"/>
      <c r="P195" s="70"/>
      <c r="Q195" s="62"/>
      <c r="R195" s="61"/>
      <c r="S195" s="69"/>
      <c r="T195" s="70"/>
      <c r="U195" s="65"/>
      <c r="V195" s="61"/>
      <c r="W195" s="76">
        <f t="shared" si="93"/>
        <v>0</v>
      </c>
      <c r="X195" s="45">
        <v>0</v>
      </c>
      <c r="Y195" s="61"/>
      <c r="Z195" s="35">
        <v>0</v>
      </c>
      <c r="AA195" s="61"/>
      <c r="AB195" s="35">
        <f t="shared" si="38"/>
        <v>0</v>
      </c>
      <c r="AC195" s="61">
        <f t="shared" si="39"/>
        <v>0</v>
      </c>
      <c r="AD195" s="82" t="e">
        <f>#REF!-(X195+Z195)</f>
        <v>#REF!</v>
      </c>
      <c r="AE195" s="61"/>
      <c r="AF195" s="81"/>
    </row>
    <row r="196" spans="1:32">
      <c r="B196" s="34"/>
      <c r="C196" s="94" t="s">
        <v>271</v>
      </c>
      <c r="D196" s="89">
        <v>4322880</v>
      </c>
      <c r="E196" s="50"/>
      <c r="F196" s="28"/>
      <c r="G196" s="35"/>
      <c r="H196" s="38"/>
      <c r="I196" s="50"/>
      <c r="J196" s="61"/>
      <c r="K196" s="35"/>
      <c r="L196" s="46"/>
      <c r="M196" s="62"/>
      <c r="N196" s="61"/>
      <c r="O196" s="69"/>
      <c r="P196" s="70"/>
      <c r="Q196" s="62"/>
      <c r="R196" s="61"/>
      <c r="S196" s="69"/>
      <c r="T196" s="70"/>
      <c r="U196" s="65"/>
      <c r="V196" s="61"/>
      <c r="W196" s="76">
        <f t="shared" si="93"/>
        <v>0</v>
      </c>
      <c r="X196" s="45">
        <v>0</v>
      </c>
      <c r="Y196" s="61"/>
      <c r="Z196" s="35">
        <v>0</v>
      </c>
      <c r="AA196" s="61"/>
      <c r="AB196" s="35">
        <f t="shared" si="38"/>
        <v>0</v>
      </c>
      <c r="AC196" s="61">
        <f t="shared" si="39"/>
        <v>0</v>
      </c>
      <c r="AD196" s="82" t="e">
        <f>#REF!-(X196+Z196)</f>
        <v>#REF!</v>
      </c>
      <c r="AE196" s="61"/>
      <c r="AF196" s="81"/>
    </row>
    <row r="197" spans="1:32" s="3" customFormat="1">
      <c r="A197" s="90" t="s">
        <v>93</v>
      </c>
      <c r="B197" s="22"/>
      <c r="C197" s="95" t="s">
        <v>256</v>
      </c>
      <c r="D197" s="27"/>
      <c r="E197" s="35">
        <v>0.8</v>
      </c>
      <c r="F197" s="28">
        <f>+E197*D196</f>
        <v>3458304</v>
      </c>
      <c r="G197" s="35"/>
      <c r="H197" s="46"/>
      <c r="I197" s="45"/>
      <c r="J197" s="61">
        <f t="shared" ref="J197:J199" si="106">I197*$F197</f>
        <v>0</v>
      </c>
      <c r="K197" s="35"/>
      <c r="L197" s="46"/>
      <c r="M197" s="62"/>
      <c r="N197" s="61">
        <f t="shared" ref="N197:N199" si="107">M197*$F197</f>
        <v>0</v>
      </c>
      <c r="O197" s="69">
        <v>1</v>
      </c>
      <c r="P197" s="70">
        <f>+O197*F197</f>
        <v>3458304</v>
      </c>
      <c r="Q197" s="62">
        <v>0.8</v>
      </c>
      <c r="R197" s="61">
        <f t="shared" ref="R197:R199" si="108">Q197*$F197</f>
        <v>2766643.2000000002</v>
      </c>
      <c r="S197" s="69"/>
      <c r="T197" s="70"/>
      <c r="U197" s="62"/>
      <c r="V197" s="61">
        <f t="shared" ref="V197:V199" si="109">U197*$F197</f>
        <v>0</v>
      </c>
      <c r="W197" s="76">
        <f t="shared" si="93"/>
        <v>2766643.2000000002</v>
      </c>
      <c r="X197" s="45">
        <v>0</v>
      </c>
      <c r="Y197" s="61">
        <f t="shared" ref="Y197:Y199" si="110">X197*$F197</f>
        <v>0</v>
      </c>
      <c r="Z197" s="35">
        <v>0.8</v>
      </c>
      <c r="AA197" s="61">
        <f t="shared" ref="AA197:AA199" si="111">Z197*$F197</f>
        <v>2766643.2000000002</v>
      </c>
      <c r="AB197" s="35">
        <f t="shared" si="38"/>
        <v>0.8</v>
      </c>
      <c r="AC197" s="61">
        <f t="shared" si="39"/>
        <v>2766643.2000000002</v>
      </c>
      <c r="AD197" s="80" t="e">
        <f>#REF!-(X197+Z197)</f>
        <v>#REF!</v>
      </c>
      <c r="AE197" s="61" t="e">
        <f t="shared" ref="AE197:AE199" si="112">AD197*$F197</f>
        <v>#REF!</v>
      </c>
      <c r="AF197" s="81"/>
    </row>
    <row r="198" spans="1:32">
      <c r="A198" s="90" t="s">
        <v>93</v>
      </c>
      <c r="B198" s="34"/>
      <c r="C198" s="95" t="s">
        <v>257</v>
      </c>
      <c r="D198" s="40"/>
      <c r="E198" s="37">
        <v>0.15</v>
      </c>
      <c r="F198" s="28">
        <f>+D196*E198</f>
        <v>648432</v>
      </c>
      <c r="G198" s="35"/>
      <c r="H198" s="38"/>
      <c r="I198" s="50"/>
      <c r="J198" s="61">
        <f t="shared" si="106"/>
        <v>0</v>
      </c>
      <c r="K198" s="35"/>
      <c r="L198" s="46"/>
      <c r="M198" s="62"/>
      <c r="N198" s="61">
        <f t="shared" si="107"/>
        <v>0</v>
      </c>
      <c r="O198" s="69"/>
      <c r="P198" s="70"/>
      <c r="Q198" s="62"/>
      <c r="R198" s="61">
        <f t="shared" si="108"/>
        <v>0</v>
      </c>
      <c r="S198" s="69">
        <v>1</v>
      </c>
      <c r="T198" s="70">
        <f>+S198*F198</f>
        <v>648432</v>
      </c>
      <c r="U198" s="65"/>
      <c r="V198" s="61">
        <f t="shared" si="109"/>
        <v>0</v>
      </c>
      <c r="W198" s="76">
        <f t="shared" si="93"/>
        <v>0</v>
      </c>
      <c r="X198" s="45">
        <v>0</v>
      </c>
      <c r="Y198" s="61">
        <f t="shared" si="110"/>
        <v>0</v>
      </c>
      <c r="Z198" s="35">
        <v>0</v>
      </c>
      <c r="AA198" s="61">
        <f t="shared" si="111"/>
        <v>0</v>
      </c>
      <c r="AB198" s="35">
        <f t="shared" si="38"/>
        <v>0</v>
      </c>
      <c r="AC198" s="61">
        <f t="shared" si="39"/>
        <v>0</v>
      </c>
      <c r="AD198" s="82" t="e">
        <f>#REF!-(X198+Z198)</f>
        <v>#REF!</v>
      </c>
      <c r="AE198" s="61" t="e">
        <f t="shared" si="112"/>
        <v>#REF!</v>
      </c>
      <c r="AF198" s="81"/>
    </row>
    <row r="199" spans="1:32">
      <c r="A199" s="90" t="s">
        <v>93</v>
      </c>
      <c r="B199" s="34"/>
      <c r="C199" s="95" t="s">
        <v>258</v>
      </c>
      <c r="D199" s="40"/>
      <c r="E199" s="37">
        <v>0.05</v>
      </c>
      <c r="F199" s="28">
        <f>+E199*D196</f>
        <v>216144</v>
      </c>
      <c r="G199" s="35"/>
      <c r="H199" s="38"/>
      <c r="I199" s="50"/>
      <c r="J199" s="61">
        <f t="shared" si="106"/>
        <v>0</v>
      </c>
      <c r="K199" s="35"/>
      <c r="L199" s="46"/>
      <c r="M199" s="62"/>
      <c r="N199" s="61">
        <f t="shared" si="107"/>
        <v>0</v>
      </c>
      <c r="O199" s="69"/>
      <c r="P199" s="70"/>
      <c r="Q199" s="62"/>
      <c r="R199" s="61">
        <f t="shared" si="108"/>
        <v>0</v>
      </c>
      <c r="S199" s="69">
        <v>1</v>
      </c>
      <c r="T199" s="70">
        <f>+S199*F199</f>
        <v>216144</v>
      </c>
      <c r="U199" s="65"/>
      <c r="V199" s="61">
        <f t="shared" si="109"/>
        <v>0</v>
      </c>
      <c r="W199" s="76">
        <f t="shared" si="93"/>
        <v>0</v>
      </c>
      <c r="X199" s="45">
        <v>0</v>
      </c>
      <c r="Y199" s="61">
        <f t="shared" si="110"/>
        <v>0</v>
      </c>
      <c r="Z199" s="35">
        <v>0</v>
      </c>
      <c r="AA199" s="61">
        <f t="shared" si="111"/>
        <v>0</v>
      </c>
      <c r="AB199" s="35">
        <f t="shared" ref="AB199:AB262" si="113">X199+Z199</f>
        <v>0</v>
      </c>
      <c r="AC199" s="61">
        <f t="shared" ref="AC199:AC262" si="114">Y199+AA199</f>
        <v>0</v>
      </c>
      <c r="AD199" s="82" t="e">
        <f>#REF!-(X199+Z199)</f>
        <v>#REF!</v>
      </c>
      <c r="AE199" s="61" t="e">
        <f t="shared" si="112"/>
        <v>#REF!</v>
      </c>
      <c r="AF199" s="81"/>
    </row>
    <row r="200" spans="1:32">
      <c r="B200" s="34"/>
      <c r="C200" s="95"/>
      <c r="D200" s="40"/>
      <c r="E200" s="50"/>
      <c r="F200" s="28"/>
      <c r="G200" s="35"/>
      <c r="H200" s="38"/>
      <c r="I200" s="50"/>
      <c r="J200" s="61"/>
      <c r="K200" s="35"/>
      <c r="L200" s="46"/>
      <c r="M200" s="62"/>
      <c r="N200" s="61"/>
      <c r="O200" s="69"/>
      <c r="P200" s="70"/>
      <c r="Q200" s="62"/>
      <c r="R200" s="61"/>
      <c r="S200" s="69"/>
      <c r="T200" s="70"/>
      <c r="U200" s="65"/>
      <c r="V200" s="61"/>
      <c r="W200" s="76">
        <f t="shared" si="93"/>
        <v>0</v>
      </c>
      <c r="X200" s="45">
        <v>0</v>
      </c>
      <c r="Y200" s="61"/>
      <c r="Z200" s="35">
        <v>0</v>
      </c>
      <c r="AA200" s="61"/>
      <c r="AB200" s="35">
        <f t="shared" si="113"/>
        <v>0</v>
      </c>
      <c r="AC200" s="61">
        <f t="shared" si="114"/>
        <v>0</v>
      </c>
      <c r="AD200" s="82" t="e">
        <f>#REF!-(X200+Z200)</f>
        <v>#REF!</v>
      </c>
      <c r="AE200" s="61"/>
      <c r="AF200" s="81"/>
    </row>
    <row r="201" spans="1:32">
      <c r="B201" s="34"/>
      <c r="C201" s="94" t="s">
        <v>272</v>
      </c>
      <c r="D201" s="89">
        <v>7204800</v>
      </c>
      <c r="E201" s="50"/>
      <c r="F201" s="28"/>
      <c r="G201" s="35"/>
      <c r="H201" s="38"/>
      <c r="I201" s="50"/>
      <c r="J201" s="61"/>
      <c r="K201" s="35"/>
      <c r="L201" s="46"/>
      <c r="M201" s="62"/>
      <c r="N201" s="61"/>
      <c r="O201" s="69"/>
      <c r="P201" s="70"/>
      <c r="Q201" s="62"/>
      <c r="R201" s="61"/>
      <c r="S201" s="69"/>
      <c r="T201" s="70"/>
      <c r="U201" s="65"/>
      <c r="V201" s="61"/>
      <c r="W201" s="76">
        <f t="shared" si="93"/>
        <v>0</v>
      </c>
      <c r="X201" s="45">
        <v>0</v>
      </c>
      <c r="Y201" s="61"/>
      <c r="Z201" s="35">
        <v>0</v>
      </c>
      <c r="AA201" s="61"/>
      <c r="AB201" s="35">
        <f t="shared" si="113"/>
        <v>0</v>
      </c>
      <c r="AC201" s="61">
        <f t="shared" si="114"/>
        <v>0</v>
      </c>
      <c r="AD201" s="82" t="e">
        <f>#REF!-(X201+Z201)</f>
        <v>#REF!</v>
      </c>
      <c r="AE201" s="61"/>
      <c r="AF201" s="81"/>
    </row>
    <row r="202" spans="1:32">
      <c r="A202" s="90" t="s">
        <v>93</v>
      </c>
      <c r="B202" s="34"/>
      <c r="C202" s="95" t="s">
        <v>256</v>
      </c>
      <c r="D202" s="40"/>
      <c r="E202" s="37">
        <v>0.8</v>
      </c>
      <c r="F202" s="28">
        <f>+E202*D201</f>
        <v>5763840</v>
      </c>
      <c r="G202" s="35"/>
      <c r="H202" s="38"/>
      <c r="I202" s="50"/>
      <c r="J202" s="61">
        <f t="shared" ref="J202:J204" si="115">I202*$F202</f>
        <v>0</v>
      </c>
      <c r="K202" s="35"/>
      <c r="L202" s="46"/>
      <c r="M202" s="62"/>
      <c r="N202" s="61">
        <f t="shared" ref="N202:N204" si="116">M202*$F202</f>
        <v>0</v>
      </c>
      <c r="O202" s="69">
        <v>1</v>
      </c>
      <c r="P202" s="70">
        <f>+O202*F202</f>
        <v>5763840</v>
      </c>
      <c r="Q202" s="62"/>
      <c r="R202" s="61">
        <f t="shared" ref="R202:R204" si="117">Q202*$F202</f>
        <v>0</v>
      </c>
      <c r="S202" s="69"/>
      <c r="T202" s="70"/>
      <c r="U202" s="65"/>
      <c r="V202" s="61">
        <f t="shared" ref="V202:V204" si="118">U202*$F202</f>
        <v>0</v>
      </c>
      <c r="W202" s="76">
        <f t="shared" si="93"/>
        <v>0</v>
      </c>
      <c r="X202" s="45">
        <v>0</v>
      </c>
      <c r="Y202" s="61">
        <f t="shared" ref="Y202:Y204" si="119">X202*$F202</f>
        <v>0</v>
      </c>
      <c r="Z202" s="35">
        <v>0</v>
      </c>
      <c r="AA202" s="61">
        <f t="shared" ref="AA202:AA204" si="120">Z202*$F202</f>
        <v>0</v>
      </c>
      <c r="AB202" s="35">
        <f t="shared" si="113"/>
        <v>0</v>
      </c>
      <c r="AC202" s="61">
        <f t="shared" si="114"/>
        <v>0</v>
      </c>
      <c r="AD202" s="82" t="e">
        <f>#REF!-(X202+Z202)</f>
        <v>#REF!</v>
      </c>
      <c r="AE202" s="61" t="e">
        <f t="shared" ref="AE202:AE204" si="121">AD202*$F202</f>
        <v>#REF!</v>
      </c>
      <c r="AF202" s="81"/>
    </row>
    <row r="203" spans="1:32">
      <c r="A203" s="90" t="s">
        <v>93</v>
      </c>
      <c r="B203" s="34"/>
      <c r="C203" s="95" t="s">
        <v>257</v>
      </c>
      <c r="D203" s="40"/>
      <c r="E203" s="37">
        <v>0.15</v>
      </c>
      <c r="F203" s="28">
        <f>+D201*E203</f>
        <v>1080720</v>
      </c>
      <c r="G203" s="35"/>
      <c r="H203" s="38"/>
      <c r="I203" s="50"/>
      <c r="J203" s="61">
        <f t="shared" si="115"/>
        <v>0</v>
      </c>
      <c r="K203" s="35"/>
      <c r="L203" s="46"/>
      <c r="M203" s="62"/>
      <c r="N203" s="61">
        <f t="shared" si="116"/>
        <v>0</v>
      </c>
      <c r="O203" s="69"/>
      <c r="P203" s="70"/>
      <c r="Q203" s="62"/>
      <c r="R203" s="61">
        <f t="shared" si="117"/>
        <v>0</v>
      </c>
      <c r="S203" s="69">
        <v>1</v>
      </c>
      <c r="T203" s="70">
        <f>+S203*F203</f>
        <v>1080720</v>
      </c>
      <c r="U203" s="65"/>
      <c r="V203" s="61">
        <f t="shared" si="118"/>
        <v>0</v>
      </c>
      <c r="W203" s="76">
        <f t="shared" si="93"/>
        <v>0</v>
      </c>
      <c r="X203" s="45">
        <v>0</v>
      </c>
      <c r="Y203" s="61">
        <f t="shared" si="119"/>
        <v>0</v>
      </c>
      <c r="Z203" s="35">
        <v>0</v>
      </c>
      <c r="AA203" s="61">
        <f t="shared" si="120"/>
        <v>0</v>
      </c>
      <c r="AB203" s="35">
        <f t="shared" si="113"/>
        <v>0</v>
      </c>
      <c r="AC203" s="61">
        <f t="shared" si="114"/>
        <v>0</v>
      </c>
      <c r="AD203" s="82" t="e">
        <f>#REF!-(X203+Z203)</f>
        <v>#REF!</v>
      </c>
      <c r="AE203" s="61" t="e">
        <f t="shared" si="121"/>
        <v>#REF!</v>
      </c>
      <c r="AF203" s="81"/>
    </row>
    <row r="204" spans="1:32">
      <c r="A204" s="90" t="s">
        <v>93</v>
      </c>
      <c r="B204" s="34"/>
      <c r="C204" s="95" t="s">
        <v>258</v>
      </c>
      <c r="D204" s="40"/>
      <c r="E204" s="37">
        <v>0.05</v>
      </c>
      <c r="F204" s="28">
        <f>+E204*D201</f>
        <v>360240</v>
      </c>
      <c r="G204" s="35"/>
      <c r="H204" s="38"/>
      <c r="I204" s="50"/>
      <c r="J204" s="61">
        <f t="shared" si="115"/>
        <v>0</v>
      </c>
      <c r="K204" s="35"/>
      <c r="L204" s="46"/>
      <c r="M204" s="62"/>
      <c r="N204" s="61">
        <f t="shared" si="116"/>
        <v>0</v>
      </c>
      <c r="O204" s="69"/>
      <c r="P204" s="70"/>
      <c r="Q204" s="62"/>
      <c r="R204" s="61">
        <f t="shared" si="117"/>
        <v>0</v>
      </c>
      <c r="S204" s="69">
        <v>1</v>
      </c>
      <c r="T204" s="70">
        <f>+S204*F204</f>
        <v>360240</v>
      </c>
      <c r="U204" s="65"/>
      <c r="V204" s="61">
        <f t="shared" si="118"/>
        <v>0</v>
      </c>
      <c r="W204" s="76">
        <f t="shared" si="93"/>
        <v>0</v>
      </c>
      <c r="X204" s="45">
        <v>0</v>
      </c>
      <c r="Y204" s="61">
        <f t="shared" si="119"/>
        <v>0</v>
      </c>
      <c r="Z204" s="35">
        <v>0</v>
      </c>
      <c r="AA204" s="61">
        <f t="shared" si="120"/>
        <v>0</v>
      </c>
      <c r="AB204" s="35">
        <f t="shared" si="113"/>
        <v>0</v>
      </c>
      <c r="AC204" s="61">
        <f t="shared" si="114"/>
        <v>0</v>
      </c>
      <c r="AD204" s="82" t="e">
        <f>#REF!-(X204+Z204)</f>
        <v>#REF!</v>
      </c>
      <c r="AE204" s="61" t="e">
        <f t="shared" si="121"/>
        <v>#REF!</v>
      </c>
      <c r="AF204" s="81"/>
    </row>
    <row r="205" spans="1:32" ht="29.25" customHeight="1">
      <c r="B205" s="41" t="s">
        <v>273</v>
      </c>
      <c r="C205" s="42" t="s">
        <v>274</v>
      </c>
      <c r="D205" s="43">
        <f>+D3*0.07</f>
        <v>67244800</v>
      </c>
      <c r="E205" s="43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  <c r="AD205" s="44"/>
      <c r="AE205" s="44"/>
      <c r="AF205" s="81"/>
    </row>
    <row r="206" spans="1:32">
      <c r="B206" s="51" t="s">
        <v>275</v>
      </c>
      <c r="C206" s="99" t="s">
        <v>276</v>
      </c>
      <c r="D206" s="40"/>
      <c r="E206" s="50"/>
      <c r="F206" s="36"/>
      <c r="G206" s="35"/>
      <c r="H206" s="46"/>
      <c r="I206" s="45"/>
      <c r="J206" s="61"/>
      <c r="K206" s="35"/>
      <c r="L206" s="46"/>
      <c r="M206" s="62"/>
      <c r="N206" s="63">
        <f>M206*H206</f>
        <v>0</v>
      </c>
      <c r="O206" s="69"/>
      <c r="P206" s="70"/>
      <c r="Q206" s="62"/>
      <c r="R206" s="63">
        <f>Q206*F206</f>
        <v>0</v>
      </c>
      <c r="S206" s="69"/>
      <c r="T206" s="70"/>
      <c r="U206" s="65"/>
      <c r="V206" s="63">
        <f>U206*F206</f>
        <v>0</v>
      </c>
      <c r="W206" s="76">
        <f t="shared" ref="W206:W211" si="122">J206+N206+R206+V206</f>
        <v>0</v>
      </c>
      <c r="X206" s="45">
        <v>0</v>
      </c>
      <c r="Y206" s="63">
        <f>X206*L206</f>
        <v>0</v>
      </c>
      <c r="Z206" s="35">
        <v>0</v>
      </c>
      <c r="AA206" s="63">
        <f>Z206*N206</f>
        <v>0</v>
      </c>
      <c r="AB206" s="35">
        <f t="shared" si="113"/>
        <v>0</v>
      </c>
      <c r="AC206" s="61">
        <f t="shared" si="114"/>
        <v>0</v>
      </c>
      <c r="AD206" s="82" t="e">
        <f>#REF!-(X206+Z206)</f>
        <v>#REF!</v>
      </c>
      <c r="AE206" s="63" t="e">
        <f>AD206*N206</f>
        <v>#REF!</v>
      </c>
      <c r="AF206" s="81"/>
    </row>
    <row r="207" spans="1:32">
      <c r="B207" s="34"/>
      <c r="C207" s="99" t="s">
        <v>277</v>
      </c>
      <c r="D207" s="40"/>
      <c r="E207" s="50"/>
      <c r="F207" s="36"/>
      <c r="G207" s="35"/>
      <c r="H207" s="46"/>
      <c r="I207" s="45"/>
      <c r="J207" s="61"/>
      <c r="K207" s="35"/>
      <c r="L207" s="46"/>
      <c r="M207" s="62"/>
      <c r="N207" s="63">
        <f>M207*H207</f>
        <v>0</v>
      </c>
      <c r="O207" s="69"/>
      <c r="P207" s="70"/>
      <c r="Q207" s="62"/>
      <c r="R207" s="63">
        <f>Q207*F207</f>
        <v>0</v>
      </c>
      <c r="S207" s="69"/>
      <c r="T207" s="70"/>
      <c r="U207" s="65"/>
      <c r="V207" s="63">
        <f>U207*F207</f>
        <v>0</v>
      </c>
      <c r="W207" s="76">
        <f t="shared" si="122"/>
        <v>0</v>
      </c>
      <c r="X207" s="45">
        <v>0</v>
      </c>
      <c r="Y207" s="63">
        <f>X207*L207</f>
        <v>0</v>
      </c>
      <c r="Z207" s="35">
        <v>0</v>
      </c>
      <c r="AA207" s="63">
        <f>Z207*N207</f>
        <v>0</v>
      </c>
      <c r="AB207" s="35">
        <f t="shared" si="113"/>
        <v>0</v>
      </c>
      <c r="AC207" s="61">
        <f t="shared" si="114"/>
        <v>0</v>
      </c>
      <c r="AD207" s="82" t="e">
        <f>#REF!-(X207+Z207)</f>
        <v>#REF!</v>
      </c>
      <c r="AE207" s="63" t="e">
        <f>AD207*N207</f>
        <v>#REF!</v>
      </c>
      <c r="AF207" s="81"/>
    </row>
    <row r="208" spans="1:32" s="5" customFormat="1">
      <c r="A208" s="33" t="s">
        <v>30</v>
      </c>
      <c r="B208" s="48"/>
      <c r="C208" s="49" t="s">
        <v>278</v>
      </c>
      <c r="D208" s="40"/>
      <c r="E208" s="50">
        <v>0.02</v>
      </c>
      <c r="F208" s="36">
        <f>+E208*$D$205</f>
        <v>1344896</v>
      </c>
      <c r="G208" s="35">
        <v>1</v>
      </c>
      <c r="H208" s="46">
        <f>+G208*F208</f>
        <v>1344896</v>
      </c>
      <c r="I208" s="45">
        <v>1</v>
      </c>
      <c r="J208" s="61">
        <f t="shared" ref="J208:J211" si="123">I208*$F208</f>
        <v>1344896</v>
      </c>
      <c r="K208" s="35"/>
      <c r="L208" s="46"/>
      <c r="M208" s="45"/>
      <c r="N208" s="61">
        <f t="shared" ref="N208:N211" si="124">M208*$F208</f>
        <v>0</v>
      </c>
      <c r="O208" s="35"/>
      <c r="P208" s="46"/>
      <c r="Q208" s="45"/>
      <c r="R208" s="61">
        <f t="shared" ref="R208:R211" si="125">Q208*$F208</f>
        <v>0</v>
      </c>
      <c r="S208" s="35"/>
      <c r="T208" s="46"/>
      <c r="U208" s="50"/>
      <c r="V208" s="61">
        <f t="shared" ref="V208:V211" si="126">U208*$F208</f>
        <v>0</v>
      </c>
      <c r="W208" s="76">
        <f t="shared" si="122"/>
        <v>1344896</v>
      </c>
      <c r="X208" s="45">
        <v>0.85</v>
      </c>
      <c r="Y208" s="61">
        <f t="shared" ref="Y208:Y211" si="127">X208*$F208</f>
        <v>1143161.6000000001</v>
      </c>
      <c r="Z208" s="35">
        <v>0.15</v>
      </c>
      <c r="AA208" s="61">
        <f t="shared" ref="AA208:AA211" si="128">Z208*$F208</f>
        <v>201734.39999999999</v>
      </c>
      <c r="AB208" s="35">
        <f t="shared" si="113"/>
        <v>1</v>
      </c>
      <c r="AC208" s="61">
        <f t="shared" si="114"/>
        <v>1344896</v>
      </c>
      <c r="AD208" s="82" t="e">
        <f>#REF!-(X208+Z208)</f>
        <v>#REF!</v>
      </c>
      <c r="AE208" s="61" t="e">
        <f t="shared" ref="AE208:AE211" si="129">AD208*$F208</f>
        <v>#REF!</v>
      </c>
      <c r="AF208" s="81"/>
    </row>
    <row r="209" spans="1:32" s="5" customFormat="1">
      <c r="A209" s="33" t="s">
        <v>30</v>
      </c>
      <c r="B209" s="48"/>
      <c r="C209" s="49" t="s">
        <v>279</v>
      </c>
      <c r="D209" s="40"/>
      <c r="E209" s="50">
        <v>0.02</v>
      </c>
      <c r="F209" s="36">
        <f t="shared" ref="F209:F211" si="130">+E209*$D$205</f>
        <v>1344896</v>
      </c>
      <c r="G209" s="35">
        <v>1</v>
      </c>
      <c r="H209" s="46">
        <f>+G209*F209</f>
        <v>1344896</v>
      </c>
      <c r="I209" s="45">
        <v>1</v>
      </c>
      <c r="J209" s="61">
        <f t="shared" si="123"/>
        <v>1344896</v>
      </c>
      <c r="K209" s="35"/>
      <c r="L209" s="46"/>
      <c r="M209" s="45"/>
      <c r="N209" s="61">
        <f t="shared" si="124"/>
        <v>0</v>
      </c>
      <c r="O209" s="35"/>
      <c r="P209" s="46"/>
      <c r="Q209" s="45"/>
      <c r="R209" s="61">
        <f t="shared" si="125"/>
        <v>0</v>
      </c>
      <c r="S209" s="35"/>
      <c r="T209" s="46"/>
      <c r="U209" s="50"/>
      <c r="V209" s="61">
        <f t="shared" si="126"/>
        <v>0</v>
      </c>
      <c r="W209" s="76">
        <f t="shared" si="122"/>
        <v>1344896</v>
      </c>
      <c r="X209" s="45">
        <v>0.85</v>
      </c>
      <c r="Y209" s="61">
        <f t="shared" si="127"/>
        <v>1143161.6000000001</v>
      </c>
      <c r="Z209" s="35">
        <v>0.15</v>
      </c>
      <c r="AA209" s="61">
        <f t="shared" si="128"/>
        <v>201734.39999999999</v>
      </c>
      <c r="AB209" s="35">
        <f t="shared" si="113"/>
        <v>1</v>
      </c>
      <c r="AC209" s="61">
        <f t="shared" si="114"/>
        <v>1344896</v>
      </c>
      <c r="AD209" s="82" t="e">
        <f>#REF!-(X209+Z209)</f>
        <v>#REF!</v>
      </c>
      <c r="AE209" s="61" t="e">
        <f t="shared" si="129"/>
        <v>#REF!</v>
      </c>
      <c r="AF209" s="81"/>
    </row>
    <row r="210" spans="1:32">
      <c r="A210" s="33" t="s">
        <v>30</v>
      </c>
      <c r="B210" s="34"/>
      <c r="C210" s="49" t="s">
        <v>280</v>
      </c>
      <c r="D210" s="40"/>
      <c r="E210" s="50">
        <v>0.02</v>
      </c>
      <c r="F210" s="36">
        <f t="shared" si="130"/>
        <v>1344896</v>
      </c>
      <c r="G210" s="35"/>
      <c r="H210" s="46"/>
      <c r="I210" s="45"/>
      <c r="J210" s="61">
        <f t="shared" si="123"/>
        <v>0</v>
      </c>
      <c r="K210" s="35">
        <v>1</v>
      </c>
      <c r="L210" s="46">
        <f>+K210*F210</f>
        <v>1344896</v>
      </c>
      <c r="M210" s="62">
        <v>1</v>
      </c>
      <c r="N210" s="61">
        <f t="shared" si="124"/>
        <v>1344896</v>
      </c>
      <c r="O210" s="69"/>
      <c r="P210" s="70"/>
      <c r="Q210" s="62"/>
      <c r="R210" s="61">
        <f t="shared" si="125"/>
        <v>0</v>
      </c>
      <c r="S210" s="69"/>
      <c r="T210" s="70"/>
      <c r="U210" s="65"/>
      <c r="V210" s="61">
        <f t="shared" si="126"/>
        <v>0</v>
      </c>
      <c r="W210" s="76">
        <f t="shared" si="122"/>
        <v>1344896</v>
      </c>
      <c r="X210" s="45">
        <v>0.8</v>
      </c>
      <c r="Y210" s="61">
        <f t="shared" si="127"/>
        <v>1075916.8</v>
      </c>
      <c r="Z210" s="35">
        <v>0.2</v>
      </c>
      <c r="AA210" s="61">
        <f t="shared" si="128"/>
        <v>268979.20000000001</v>
      </c>
      <c r="AB210" s="35">
        <f t="shared" si="113"/>
        <v>1</v>
      </c>
      <c r="AC210" s="61">
        <f t="shared" si="114"/>
        <v>1344896</v>
      </c>
      <c r="AD210" s="82" t="e">
        <f>#REF!-(X210+Z210)</f>
        <v>#REF!</v>
      </c>
      <c r="AE210" s="61" t="e">
        <f t="shared" si="129"/>
        <v>#REF!</v>
      </c>
      <c r="AF210" s="81"/>
    </row>
    <row r="211" spans="1:32">
      <c r="A211" s="33" t="s">
        <v>30</v>
      </c>
      <c r="B211" s="34"/>
      <c r="C211" s="49" t="s">
        <v>281</v>
      </c>
      <c r="D211" s="40"/>
      <c r="E211" s="50">
        <v>0.02</v>
      </c>
      <c r="F211" s="36">
        <f t="shared" si="130"/>
        <v>1344896</v>
      </c>
      <c r="G211" s="35"/>
      <c r="H211" s="46"/>
      <c r="I211" s="45"/>
      <c r="J211" s="61">
        <f t="shared" si="123"/>
        <v>0</v>
      </c>
      <c r="K211" s="35">
        <v>1</v>
      </c>
      <c r="L211" s="46">
        <f>+K211*F211</f>
        <v>1344896</v>
      </c>
      <c r="M211" s="62">
        <v>1</v>
      </c>
      <c r="N211" s="61">
        <f t="shared" si="124"/>
        <v>1344896</v>
      </c>
      <c r="O211" s="69"/>
      <c r="P211" s="70"/>
      <c r="Q211" s="62"/>
      <c r="R211" s="61">
        <f t="shared" si="125"/>
        <v>0</v>
      </c>
      <c r="S211" s="69"/>
      <c r="T211" s="70"/>
      <c r="U211" s="65"/>
      <c r="V211" s="61">
        <f t="shared" si="126"/>
        <v>0</v>
      </c>
      <c r="W211" s="76">
        <f t="shared" si="122"/>
        <v>1344896</v>
      </c>
      <c r="X211" s="45">
        <v>0.8</v>
      </c>
      <c r="Y211" s="61">
        <f t="shared" si="127"/>
        <v>1075916.8</v>
      </c>
      <c r="Z211" s="35">
        <v>0.2</v>
      </c>
      <c r="AA211" s="61">
        <f t="shared" si="128"/>
        <v>268979.20000000001</v>
      </c>
      <c r="AB211" s="35">
        <f t="shared" si="113"/>
        <v>1</v>
      </c>
      <c r="AC211" s="61">
        <f t="shared" si="114"/>
        <v>1344896</v>
      </c>
      <c r="AD211" s="82" t="e">
        <f>#REF!-(X211+Z211)</f>
        <v>#REF!</v>
      </c>
      <c r="AE211" s="61" t="e">
        <f t="shared" si="129"/>
        <v>#REF!</v>
      </c>
      <c r="AF211" s="81"/>
    </row>
    <row r="212" spans="1:32" ht="30">
      <c r="B212" s="100" t="s">
        <v>282</v>
      </c>
      <c r="C212" s="42" t="s">
        <v>283</v>
      </c>
      <c r="D212" s="40"/>
      <c r="E212" s="50"/>
      <c r="F212" s="101"/>
      <c r="G212" s="101"/>
      <c r="H212" s="101"/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  <c r="AA212" s="101"/>
      <c r="AB212" s="101"/>
      <c r="AC212" s="101"/>
      <c r="AD212" s="101"/>
      <c r="AE212" s="101"/>
      <c r="AF212" s="81"/>
    </row>
    <row r="213" spans="1:32">
      <c r="B213" s="34"/>
      <c r="C213" s="99" t="s">
        <v>277</v>
      </c>
      <c r="D213" s="40"/>
      <c r="E213" s="50"/>
      <c r="F213" s="36"/>
      <c r="G213" s="35"/>
      <c r="H213" s="46"/>
      <c r="I213" s="45"/>
      <c r="J213" s="61"/>
      <c r="K213" s="35"/>
      <c r="L213" s="46"/>
      <c r="M213" s="62"/>
      <c r="N213" s="63">
        <f>M213*H213</f>
        <v>0</v>
      </c>
      <c r="O213" s="69"/>
      <c r="P213" s="70"/>
      <c r="Q213" s="62"/>
      <c r="R213" s="63">
        <f>Q213*F213</f>
        <v>0</v>
      </c>
      <c r="S213" s="69"/>
      <c r="T213" s="70"/>
      <c r="U213" s="65"/>
      <c r="V213" s="63">
        <f>U213*F213</f>
        <v>0</v>
      </c>
      <c r="W213" s="76">
        <f t="shared" ref="W213:W233" si="131">J213+N213+R213+V213</f>
        <v>0</v>
      </c>
      <c r="X213" s="45">
        <v>0</v>
      </c>
      <c r="Y213" s="63">
        <f>X213*L213</f>
        <v>0</v>
      </c>
      <c r="Z213" s="35">
        <v>0</v>
      </c>
      <c r="AA213" s="63">
        <f>Z213*N213</f>
        <v>0</v>
      </c>
      <c r="AB213" s="35">
        <f t="shared" si="113"/>
        <v>0</v>
      </c>
      <c r="AC213" s="61">
        <f t="shared" si="114"/>
        <v>0</v>
      </c>
      <c r="AD213" s="82" t="e">
        <f>#REF!-(X213+Z213)</f>
        <v>#REF!</v>
      </c>
      <c r="AE213" s="63" t="e">
        <f>AD213*N213</f>
        <v>#REF!</v>
      </c>
      <c r="AF213" s="81"/>
    </row>
    <row r="214" spans="1:32">
      <c r="A214" s="33" t="s">
        <v>93</v>
      </c>
      <c r="B214" s="34"/>
      <c r="C214" s="49" t="s">
        <v>284</v>
      </c>
      <c r="D214" s="40"/>
      <c r="E214" s="50">
        <v>0.02</v>
      </c>
      <c r="F214" s="36">
        <f>+E214*$D$205</f>
        <v>1344896</v>
      </c>
      <c r="G214" s="35"/>
      <c r="H214" s="46"/>
      <c r="I214" s="45"/>
      <c r="J214" s="61">
        <f>I214*$F$214</f>
        <v>0</v>
      </c>
      <c r="K214" s="35">
        <v>0.8</v>
      </c>
      <c r="L214" s="46">
        <f>+K214*F214</f>
        <v>1075916.8</v>
      </c>
      <c r="M214" s="62">
        <v>0.8</v>
      </c>
      <c r="N214" s="61">
        <f>M214*$F$214</f>
        <v>1075916.8</v>
      </c>
      <c r="O214" s="69"/>
      <c r="P214" s="70"/>
      <c r="Q214" s="62"/>
      <c r="R214" s="61">
        <f>Q214*$F$214</f>
        <v>0</v>
      </c>
      <c r="S214" s="69"/>
      <c r="T214" s="70"/>
      <c r="U214" s="65"/>
      <c r="V214" s="61">
        <f>U214*$F$214</f>
        <v>0</v>
      </c>
      <c r="W214" s="76">
        <f t="shared" si="131"/>
        <v>1075916.8</v>
      </c>
      <c r="X214" s="45">
        <v>0</v>
      </c>
      <c r="Y214" s="61">
        <f>X214*$F$214</f>
        <v>0</v>
      </c>
      <c r="Z214" s="35">
        <v>0.72</v>
      </c>
      <c r="AA214" s="61">
        <f>Z214*$F$214</f>
        <v>968325.12</v>
      </c>
      <c r="AB214" s="35">
        <f t="shared" si="113"/>
        <v>0.72</v>
      </c>
      <c r="AC214" s="61">
        <f t="shared" si="114"/>
        <v>968325.12</v>
      </c>
      <c r="AD214" s="82" t="e">
        <f>#REF!-(X214+Z214)</f>
        <v>#REF!</v>
      </c>
      <c r="AE214" s="61" t="e">
        <f>AD214*$F$214</f>
        <v>#REF!</v>
      </c>
      <c r="AF214" s="81"/>
    </row>
    <row r="215" spans="1:32">
      <c r="A215" s="33" t="s">
        <v>93</v>
      </c>
      <c r="B215" s="34"/>
      <c r="C215" s="49" t="s">
        <v>285</v>
      </c>
      <c r="D215" s="40"/>
      <c r="E215" s="50"/>
      <c r="F215" s="36"/>
      <c r="G215" s="35"/>
      <c r="H215" s="46"/>
      <c r="I215" s="45"/>
      <c r="J215" s="61">
        <f>I215*$F$214</f>
        <v>0</v>
      </c>
      <c r="K215" s="35"/>
      <c r="L215" s="46"/>
      <c r="M215" s="62"/>
      <c r="N215" s="61">
        <f>M215*$F$214</f>
        <v>0</v>
      </c>
      <c r="O215" s="69">
        <v>0.2</v>
      </c>
      <c r="P215" s="70">
        <f>+O215*F214</f>
        <v>268979.20000000001</v>
      </c>
      <c r="Q215" s="62">
        <v>0.1</v>
      </c>
      <c r="R215" s="61">
        <f>Q215*$F$214</f>
        <v>134489.60000000001</v>
      </c>
      <c r="S215" s="69"/>
      <c r="T215" s="70"/>
      <c r="U215" s="65"/>
      <c r="V215" s="61">
        <f>U215*$F$214</f>
        <v>0</v>
      </c>
      <c r="W215" s="76">
        <f t="shared" si="131"/>
        <v>134489.60000000001</v>
      </c>
      <c r="X215" s="45">
        <v>0</v>
      </c>
      <c r="Y215" s="61">
        <f>X215*$F$214</f>
        <v>0</v>
      </c>
      <c r="Z215" s="35">
        <v>0</v>
      </c>
      <c r="AA215" s="61">
        <f>Z215*$F$214</f>
        <v>0</v>
      </c>
      <c r="AB215" s="35">
        <f t="shared" si="113"/>
        <v>0</v>
      </c>
      <c r="AC215" s="61">
        <f t="shared" si="114"/>
        <v>0</v>
      </c>
      <c r="AD215" s="82" t="e">
        <f>#REF!-(X215+Z215)</f>
        <v>#REF!</v>
      </c>
      <c r="AE215" s="61" t="e">
        <f>AD215*$F$214</f>
        <v>#REF!</v>
      </c>
      <c r="AF215" s="81"/>
    </row>
    <row r="216" spans="1:32" s="3" customFormat="1">
      <c r="A216" s="33" t="s">
        <v>93</v>
      </c>
      <c r="B216" s="22"/>
      <c r="C216" s="26" t="s">
        <v>286</v>
      </c>
      <c r="D216" s="27"/>
      <c r="E216" s="45">
        <v>0.01</v>
      </c>
      <c r="F216" s="28">
        <f>+E216*$D$205</f>
        <v>672448</v>
      </c>
      <c r="G216" s="35"/>
      <c r="H216" s="46"/>
      <c r="I216" s="45"/>
      <c r="J216" s="61">
        <f>I216*$F$216</f>
        <v>0</v>
      </c>
      <c r="K216" s="35">
        <v>0.8</v>
      </c>
      <c r="L216" s="46">
        <f>+K216*F216</f>
        <v>537958.40000000002</v>
      </c>
      <c r="M216" s="62">
        <v>0.4</v>
      </c>
      <c r="N216" s="61">
        <f>M216*$F$216</f>
        <v>268979.20000000001</v>
      </c>
      <c r="O216" s="69"/>
      <c r="P216" s="70"/>
      <c r="Q216" s="62"/>
      <c r="R216" s="61">
        <f>Q216*$F$216</f>
        <v>0</v>
      </c>
      <c r="S216" s="69"/>
      <c r="T216" s="70"/>
      <c r="U216" s="62"/>
      <c r="V216" s="61">
        <f>U216*$F$216</f>
        <v>0</v>
      </c>
      <c r="W216" s="76">
        <f t="shared" si="131"/>
        <v>268979.20000000001</v>
      </c>
      <c r="X216" s="45">
        <v>0</v>
      </c>
      <c r="Y216" s="61">
        <f>X216*$F$216</f>
        <v>0</v>
      </c>
      <c r="Z216" s="35">
        <v>0.4</v>
      </c>
      <c r="AA216" s="61">
        <f>Z216*$F$216</f>
        <v>268979.20000000001</v>
      </c>
      <c r="AB216" s="35">
        <f t="shared" si="113"/>
        <v>0.4</v>
      </c>
      <c r="AC216" s="61">
        <f t="shared" si="114"/>
        <v>268979.20000000001</v>
      </c>
      <c r="AD216" s="82" t="e">
        <f>#REF!-(X216+Z216)</f>
        <v>#REF!</v>
      </c>
      <c r="AE216" s="61" t="e">
        <f>AD216*$F$216</f>
        <v>#REF!</v>
      </c>
      <c r="AF216" s="81"/>
    </row>
    <row r="217" spans="1:32" s="3" customFormat="1">
      <c r="A217" s="33" t="s">
        <v>93</v>
      </c>
      <c r="B217" s="22"/>
      <c r="C217" s="26" t="s">
        <v>287</v>
      </c>
      <c r="D217" s="27"/>
      <c r="E217" s="45"/>
      <c r="F217" s="28"/>
      <c r="G217" s="35"/>
      <c r="H217" s="46"/>
      <c r="I217" s="45"/>
      <c r="J217" s="61">
        <f>I217*$F$216</f>
        <v>0</v>
      </c>
      <c r="K217" s="35"/>
      <c r="L217" s="46"/>
      <c r="M217" s="62"/>
      <c r="N217" s="61">
        <f>M217*$F$216</f>
        <v>0</v>
      </c>
      <c r="O217" s="69">
        <v>0.2</v>
      </c>
      <c r="P217" s="70">
        <f>+O217*F216</f>
        <v>134489.60000000001</v>
      </c>
      <c r="Q217" s="62">
        <v>0.1</v>
      </c>
      <c r="R217" s="61">
        <f>Q217*$F$216</f>
        <v>67244.800000000003</v>
      </c>
      <c r="S217" s="69"/>
      <c r="T217" s="70"/>
      <c r="U217" s="62"/>
      <c r="V217" s="61">
        <f>U217*$F$216</f>
        <v>0</v>
      </c>
      <c r="W217" s="76">
        <f t="shared" si="131"/>
        <v>67244.800000000003</v>
      </c>
      <c r="X217" s="45">
        <v>0</v>
      </c>
      <c r="Y217" s="61">
        <f>X217*$F$216</f>
        <v>0</v>
      </c>
      <c r="Z217" s="35">
        <v>0.1</v>
      </c>
      <c r="AA217" s="61">
        <f>Z217*$F$216</f>
        <v>67244.800000000003</v>
      </c>
      <c r="AB217" s="35">
        <f t="shared" si="113"/>
        <v>0.1</v>
      </c>
      <c r="AC217" s="61">
        <f t="shared" si="114"/>
        <v>67244.800000000003</v>
      </c>
      <c r="AD217" s="82" t="e">
        <f>#REF!-(X217+Z217)</f>
        <v>#REF!</v>
      </c>
      <c r="AE217" s="61" t="e">
        <f>AD217*$F$216</f>
        <v>#REF!</v>
      </c>
      <c r="AF217" s="81"/>
    </row>
    <row r="218" spans="1:32" s="3" customFormat="1">
      <c r="A218" s="33" t="s">
        <v>93</v>
      </c>
      <c r="B218" s="22"/>
      <c r="C218" s="26" t="s">
        <v>288</v>
      </c>
      <c r="D218" s="27"/>
      <c r="E218" s="45">
        <v>0.02</v>
      </c>
      <c r="F218" s="28">
        <f>+E218*$D$205</f>
        <v>1344896</v>
      </c>
      <c r="G218" s="35"/>
      <c r="H218" s="46"/>
      <c r="I218" s="45"/>
      <c r="J218" s="61">
        <f>I218*$F$218</f>
        <v>0</v>
      </c>
      <c r="K218" s="35"/>
      <c r="L218" s="46"/>
      <c r="M218" s="62"/>
      <c r="N218" s="61">
        <f>M218*$F$218</f>
        <v>0</v>
      </c>
      <c r="O218" s="69">
        <v>0.8</v>
      </c>
      <c r="P218" s="70">
        <f>+O218*F218</f>
        <v>1075916.8</v>
      </c>
      <c r="Q218" s="62">
        <v>0.8</v>
      </c>
      <c r="R218" s="61">
        <f>Q218*$F$218</f>
        <v>1075916.8</v>
      </c>
      <c r="S218" s="69"/>
      <c r="T218" s="70"/>
      <c r="U218" s="62"/>
      <c r="V218" s="61">
        <f>U218*$F$218</f>
        <v>0</v>
      </c>
      <c r="W218" s="76">
        <f t="shared" si="131"/>
        <v>1075916.8</v>
      </c>
      <c r="X218" s="45">
        <v>0</v>
      </c>
      <c r="Y218" s="61">
        <f>X218*$F$218</f>
        <v>0</v>
      </c>
      <c r="Z218" s="35">
        <v>0</v>
      </c>
      <c r="AA218" s="61">
        <f>Z218*$F$218</f>
        <v>0</v>
      </c>
      <c r="AB218" s="35">
        <f t="shared" si="113"/>
        <v>0</v>
      </c>
      <c r="AC218" s="61">
        <f t="shared" si="114"/>
        <v>0</v>
      </c>
      <c r="AD218" s="82" t="e">
        <f>#REF!-(X218+Z218)</f>
        <v>#REF!</v>
      </c>
      <c r="AE218" s="61" t="e">
        <f>AD218*$F$218</f>
        <v>#REF!</v>
      </c>
      <c r="AF218" s="81"/>
    </row>
    <row r="219" spans="1:32" s="3" customFormat="1">
      <c r="A219" s="33" t="s">
        <v>93</v>
      </c>
      <c r="B219" s="22"/>
      <c r="C219" s="26" t="s">
        <v>289</v>
      </c>
      <c r="D219" s="27"/>
      <c r="E219" s="45"/>
      <c r="F219" s="28"/>
      <c r="G219" s="35"/>
      <c r="H219" s="46"/>
      <c r="I219" s="45"/>
      <c r="J219" s="61">
        <f>I219*$F$218</f>
        <v>0</v>
      </c>
      <c r="K219" s="35"/>
      <c r="L219" s="46"/>
      <c r="M219" s="62"/>
      <c r="N219" s="61">
        <f>M219*$F$218</f>
        <v>0</v>
      </c>
      <c r="O219" s="69"/>
      <c r="P219" s="70"/>
      <c r="Q219" s="62"/>
      <c r="R219" s="61">
        <f>Q219*$F$218</f>
        <v>0</v>
      </c>
      <c r="S219" s="69">
        <v>0.2</v>
      </c>
      <c r="T219" s="70">
        <f>+S219*F218</f>
        <v>268979.20000000001</v>
      </c>
      <c r="U219" s="62">
        <v>0.1</v>
      </c>
      <c r="V219" s="61">
        <f>U219*$F$218</f>
        <v>134489.60000000001</v>
      </c>
      <c r="W219" s="76">
        <f t="shared" si="131"/>
        <v>134489.60000000001</v>
      </c>
      <c r="X219" s="45">
        <v>0</v>
      </c>
      <c r="Y219" s="61">
        <f>X219*$F$218</f>
        <v>0</v>
      </c>
      <c r="Z219" s="35">
        <v>0</v>
      </c>
      <c r="AA219" s="61">
        <f>Z219*$F$218</f>
        <v>0</v>
      </c>
      <c r="AB219" s="35">
        <f t="shared" si="113"/>
        <v>0</v>
      </c>
      <c r="AC219" s="61">
        <f t="shared" si="114"/>
        <v>0</v>
      </c>
      <c r="AD219" s="82" t="e">
        <f>#REF!-(X219+Z219)</f>
        <v>#REF!</v>
      </c>
      <c r="AE219" s="61" t="e">
        <f>AD219*$F$218</f>
        <v>#REF!</v>
      </c>
      <c r="AF219" s="81"/>
    </row>
    <row r="220" spans="1:32" s="3" customFormat="1">
      <c r="A220" s="33" t="s">
        <v>93</v>
      </c>
      <c r="B220" s="22"/>
      <c r="C220" s="26" t="s">
        <v>290</v>
      </c>
      <c r="D220" s="27"/>
      <c r="E220" s="45">
        <v>0.01</v>
      </c>
      <c r="F220" s="28">
        <f>+E220*$D$205</f>
        <v>672448</v>
      </c>
      <c r="G220" s="35"/>
      <c r="H220" s="46"/>
      <c r="I220" s="45"/>
      <c r="J220" s="61">
        <f>I220*$F$220</f>
        <v>0</v>
      </c>
      <c r="K220" s="35"/>
      <c r="L220" s="46"/>
      <c r="M220" s="62"/>
      <c r="N220" s="61">
        <f>M220*$F$220</f>
        <v>0</v>
      </c>
      <c r="O220" s="69">
        <v>0.8</v>
      </c>
      <c r="P220" s="70">
        <f>+O220*F220</f>
        <v>537958.40000000002</v>
      </c>
      <c r="Q220" s="62">
        <v>0.8</v>
      </c>
      <c r="R220" s="61">
        <f>Q220*$F$220</f>
        <v>537958.40000000002</v>
      </c>
      <c r="S220" s="69"/>
      <c r="T220" s="70"/>
      <c r="U220" s="62"/>
      <c r="V220" s="61">
        <f>U220*$F$220</f>
        <v>0</v>
      </c>
      <c r="W220" s="76">
        <f t="shared" si="131"/>
        <v>537958.40000000002</v>
      </c>
      <c r="X220" s="45">
        <v>0</v>
      </c>
      <c r="Y220" s="61">
        <f>X220*$F$220</f>
        <v>0</v>
      </c>
      <c r="Z220" s="35">
        <v>0</v>
      </c>
      <c r="AA220" s="61">
        <f>Z220*$F$220</f>
        <v>0</v>
      </c>
      <c r="AB220" s="35">
        <f t="shared" si="113"/>
        <v>0</v>
      </c>
      <c r="AC220" s="61">
        <f t="shared" si="114"/>
        <v>0</v>
      </c>
      <c r="AD220" s="82" t="e">
        <f>#REF!-(X220+Z220)</f>
        <v>#REF!</v>
      </c>
      <c r="AE220" s="61" t="e">
        <f>AD220*$F$220</f>
        <v>#REF!</v>
      </c>
      <c r="AF220" s="81"/>
    </row>
    <row r="221" spans="1:32" s="3" customFormat="1">
      <c r="A221" s="33" t="s">
        <v>93</v>
      </c>
      <c r="B221" s="22"/>
      <c r="C221" s="26" t="s">
        <v>291</v>
      </c>
      <c r="D221" s="27"/>
      <c r="E221" s="45"/>
      <c r="F221" s="28"/>
      <c r="G221" s="35"/>
      <c r="H221" s="46"/>
      <c r="I221" s="45"/>
      <c r="J221" s="61">
        <f>I221*$F$220</f>
        <v>0</v>
      </c>
      <c r="K221" s="35"/>
      <c r="L221" s="46"/>
      <c r="M221" s="62"/>
      <c r="N221" s="61">
        <f>M221*$F$220</f>
        <v>0</v>
      </c>
      <c r="O221" s="69"/>
      <c r="P221" s="70"/>
      <c r="Q221" s="62"/>
      <c r="R221" s="61">
        <f>Q221*$F$220</f>
        <v>0</v>
      </c>
      <c r="S221" s="69">
        <v>0.2</v>
      </c>
      <c r="T221" s="70">
        <f>+S221*F220</f>
        <v>134489.60000000001</v>
      </c>
      <c r="U221" s="62">
        <v>0.1</v>
      </c>
      <c r="V221" s="61">
        <f>U221*$F$220</f>
        <v>67244.800000000003</v>
      </c>
      <c r="W221" s="76">
        <f t="shared" si="131"/>
        <v>67244.800000000003</v>
      </c>
      <c r="X221" s="45">
        <v>0</v>
      </c>
      <c r="Y221" s="61">
        <f>X221*$F$220</f>
        <v>0</v>
      </c>
      <c r="Z221" s="35">
        <v>0</v>
      </c>
      <c r="AA221" s="61">
        <f>Z221*$F$220</f>
        <v>0</v>
      </c>
      <c r="AB221" s="35">
        <f t="shared" si="113"/>
        <v>0</v>
      </c>
      <c r="AC221" s="61">
        <f t="shared" si="114"/>
        <v>0</v>
      </c>
      <c r="AD221" s="82" t="e">
        <f>#REF!-(X221+Z221)</f>
        <v>#REF!</v>
      </c>
      <c r="AE221" s="61" t="e">
        <f>AD221*$F$220</f>
        <v>#REF!</v>
      </c>
      <c r="AF221" s="81"/>
    </row>
    <row r="222" spans="1:32" s="4" customFormat="1">
      <c r="A222" s="33" t="s">
        <v>93</v>
      </c>
      <c r="B222" s="24"/>
      <c r="C222" s="26" t="s">
        <v>292</v>
      </c>
      <c r="D222" s="27"/>
      <c r="E222" s="45">
        <v>0.01</v>
      </c>
      <c r="F222" s="28">
        <f>+E222*$D$205</f>
        <v>672448</v>
      </c>
      <c r="G222" s="35">
        <v>0.8</v>
      </c>
      <c r="H222" s="46">
        <f>+G222*F222</f>
        <v>537958.40000000002</v>
      </c>
      <c r="I222" s="45">
        <v>0.8</v>
      </c>
      <c r="J222" s="61">
        <f>I222*$F$222</f>
        <v>537958.40000000002</v>
      </c>
      <c r="K222" s="35"/>
      <c r="L222" s="46"/>
      <c r="M222" s="45"/>
      <c r="N222" s="61">
        <f>M222*$F$222</f>
        <v>0</v>
      </c>
      <c r="O222" s="35"/>
      <c r="P222" s="46"/>
      <c r="Q222" s="45"/>
      <c r="R222" s="61">
        <f>Q222*$F$222</f>
        <v>0</v>
      </c>
      <c r="S222" s="35"/>
      <c r="T222" s="46"/>
      <c r="U222" s="45"/>
      <c r="V222" s="61">
        <f>U222*$F$222</f>
        <v>0</v>
      </c>
      <c r="W222" s="76">
        <f t="shared" si="131"/>
        <v>537958.40000000002</v>
      </c>
      <c r="X222" s="45">
        <v>0.4</v>
      </c>
      <c r="Y222" s="61">
        <f>X222*$F$222</f>
        <v>268979.20000000001</v>
      </c>
      <c r="Z222" s="35">
        <v>0.3</v>
      </c>
      <c r="AA222" s="61">
        <f>Z222*$F$222</f>
        <v>201734.39999999999</v>
      </c>
      <c r="AB222" s="35">
        <f t="shared" si="113"/>
        <v>0.7</v>
      </c>
      <c r="AC222" s="61">
        <f t="shared" si="114"/>
        <v>470713.59999999998</v>
      </c>
      <c r="AD222" s="82" t="e">
        <f>#REF!-(X222+Z222)</f>
        <v>#REF!</v>
      </c>
      <c r="AE222" s="61" t="e">
        <f>AD222*$F$222</f>
        <v>#REF!</v>
      </c>
      <c r="AF222" s="81"/>
    </row>
    <row r="223" spans="1:32" s="3" customFormat="1">
      <c r="A223" s="33" t="s">
        <v>93</v>
      </c>
      <c r="B223" s="22"/>
      <c r="C223" s="26" t="s">
        <v>293</v>
      </c>
      <c r="D223" s="27"/>
      <c r="E223" s="45"/>
      <c r="F223" s="28"/>
      <c r="G223" s="35"/>
      <c r="H223" s="46"/>
      <c r="I223" s="45"/>
      <c r="J223" s="61">
        <f>I223*$F$222</f>
        <v>0</v>
      </c>
      <c r="K223" s="35">
        <v>0.2</v>
      </c>
      <c r="L223" s="46">
        <f>+K223*F222</f>
        <v>134489.60000000001</v>
      </c>
      <c r="M223" s="62">
        <v>0.2</v>
      </c>
      <c r="N223" s="61">
        <f>M223*$F$222</f>
        <v>134489.60000000001</v>
      </c>
      <c r="O223" s="69"/>
      <c r="P223" s="70"/>
      <c r="Q223" s="62"/>
      <c r="R223" s="61">
        <f>Q223*$F$222</f>
        <v>0</v>
      </c>
      <c r="S223" s="69"/>
      <c r="T223" s="70"/>
      <c r="U223" s="62"/>
      <c r="V223" s="61">
        <f>U223*$F$222</f>
        <v>0</v>
      </c>
      <c r="W223" s="76">
        <f t="shared" si="131"/>
        <v>134489.60000000001</v>
      </c>
      <c r="X223" s="45">
        <v>0.1</v>
      </c>
      <c r="Y223" s="61">
        <f>X223*$F$222</f>
        <v>67244.800000000003</v>
      </c>
      <c r="Z223" s="35">
        <v>0.04</v>
      </c>
      <c r="AA223" s="61">
        <f>Z223*$F$222</f>
        <v>26897.919999999998</v>
      </c>
      <c r="AB223" s="35">
        <f t="shared" si="113"/>
        <v>0.14000000000000001</v>
      </c>
      <c r="AC223" s="61">
        <f t="shared" si="114"/>
        <v>94142.720000000001</v>
      </c>
      <c r="AD223" s="82" t="e">
        <f>#REF!-(X223+Z223)</f>
        <v>#REF!</v>
      </c>
      <c r="AE223" s="61" t="e">
        <f>AD223*$F$222</f>
        <v>#REF!</v>
      </c>
      <c r="AF223" s="81"/>
    </row>
    <row r="224" spans="1:32" s="3" customFormat="1">
      <c r="A224" s="33" t="s">
        <v>93</v>
      </c>
      <c r="B224" s="22"/>
      <c r="C224" s="26" t="s">
        <v>294</v>
      </c>
      <c r="D224" s="27"/>
      <c r="E224" s="45">
        <v>0.01</v>
      </c>
      <c r="F224" s="28">
        <f>+E224*$D$205</f>
        <v>672448</v>
      </c>
      <c r="G224" s="35">
        <v>0.8</v>
      </c>
      <c r="H224" s="46">
        <f>+G224*F224</f>
        <v>537958.40000000002</v>
      </c>
      <c r="I224" s="45"/>
      <c r="J224" s="61">
        <f>I224*$F$224</f>
        <v>0</v>
      </c>
      <c r="K224" s="35"/>
      <c r="L224" s="46"/>
      <c r="M224" s="62"/>
      <c r="N224" s="61">
        <f>M224*$F$224</f>
        <v>0</v>
      </c>
      <c r="O224" s="69"/>
      <c r="P224" s="70"/>
      <c r="Q224" s="62"/>
      <c r="R224" s="61">
        <f>Q224*$F$224</f>
        <v>0</v>
      </c>
      <c r="S224" s="69"/>
      <c r="T224" s="70"/>
      <c r="U224" s="62"/>
      <c r="V224" s="61">
        <f>U224*$F$224</f>
        <v>0</v>
      </c>
      <c r="W224" s="76">
        <f t="shared" si="131"/>
        <v>0</v>
      </c>
      <c r="X224" s="45">
        <v>0</v>
      </c>
      <c r="Y224" s="61">
        <f>X224*$F$224</f>
        <v>0</v>
      </c>
      <c r="Z224" s="35">
        <v>0</v>
      </c>
      <c r="AA224" s="61">
        <f>Z224*$F$224</f>
        <v>0</v>
      </c>
      <c r="AB224" s="35">
        <f t="shared" si="113"/>
        <v>0</v>
      </c>
      <c r="AC224" s="61">
        <f t="shared" si="114"/>
        <v>0</v>
      </c>
      <c r="AD224" s="82" t="e">
        <f>#REF!-(X224+Z224)</f>
        <v>#REF!</v>
      </c>
      <c r="AE224" s="61" t="e">
        <f>AD224*$F$224</f>
        <v>#REF!</v>
      </c>
      <c r="AF224" s="81"/>
    </row>
    <row r="225" spans="1:32" s="3" customFormat="1">
      <c r="A225" s="33" t="s">
        <v>93</v>
      </c>
      <c r="B225" s="22"/>
      <c r="C225" s="26" t="s">
        <v>295</v>
      </c>
      <c r="D225" s="27"/>
      <c r="E225" s="45"/>
      <c r="F225" s="28"/>
      <c r="G225" s="35"/>
      <c r="H225" s="46"/>
      <c r="I225" s="45"/>
      <c r="J225" s="61">
        <f>I225*$F$224</f>
        <v>0</v>
      </c>
      <c r="K225" s="35">
        <v>0.2</v>
      </c>
      <c r="L225" s="46">
        <f>+K225*F224</f>
        <v>134489.60000000001</v>
      </c>
      <c r="M225" s="62"/>
      <c r="N225" s="61">
        <f>M225*$F$224</f>
        <v>0</v>
      </c>
      <c r="O225" s="69"/>
      <c r="P225" s="70"/>
      <c r="Q225" s="62"/>
      <c r="R225" s="61">
        <f>Q225*$F$224</f>
        <v>0</v>
      </c>
      <c r="S225" s="69"/>
      <c r="T225" s="70"/>
      <c r="U225" s="62"/>
      <c r="V225" s="61">
        <f>U225*$F$224</f>
        <v>0</v>
      </c>
      <c r="W225" s="76">
        <f t="shared" si="131"/>
        <v>0</v>
      </c>
      <c r="X225" s="45">
        <v>0</v>
      </c>
      <c r="Y225" s="61">
        <f>X225*$F$224</f>
        <v>0</v>
      </c>
      <c r="Z225" s="35">
        <v>0</v>
      </c>
      <c r="AA225" s="61">
        <f>Z225*$F$224</f>
        <v>0</v>
      </c>
      <c r="AB225" s="35">
        <f t="shared" si="113"/>
        <v>0</v>
      </c>
      <c r="AC225" s="61">
        <f t="shared" si="114"/>
        <v>0</v>
      </c>
      <c r="AD225" s="82" t="e">
        <f>#REF!-(X225+Z225)</f>
        <v>#REF!</v>
      </c>
      <c r="AE225" s="61" t="e">
        <f>AD225*$F$224</f>
        <v>#REF!</v>
      </c>
      <c r="AF225" s="81"/>
    </row>
    <row r="226" spans="1:32" ht="30">
      <c r="A226" s="33" t="s">
        <v>93</v>
      </c>
      <c r="B226" s="51" t="s">
        <v>296</v>
      </c>
      <c r="C226" s="102" t="s">
        <v>297</v>
      </c>
      <c r="D226" s="40"/>
      <c r="E226" s="50">
        <v>0.02</v>
      </c>
      <c r="F226" s="36">
        <f>+E226*$D$205</f>
        <v>1344896</v>
      </c>
      <c r="G226" s="35"/>
      <c r="H226" s="46">
        <f>+G226*$F226</f>
        <v>0</v>
      </c>
      <c r="I226" s="45"/>
      <c r="J226" s="61">
        <f>I226*$F226</f>
        <v>0</v>
      </c>
      <c r="K226" s="35"/>
      <c r="L226" s="46">
        <f>+K226*$F226</f>
        <v>0</v>
      </c>
      <c r="M226" s="62"/>
      <c r="N226" s="61">
        <f>M226*$F226</f>
        <v>0</v>
      </c>
      <c r="O226" s="69">
        <v>0.5</v>
      </c>
      <c r="P226" s="70">
        <f>+O226*$F226</f>
        <v>672448</v>
      </c>
      <c r="Q226" s="62"/>
      <c r="R226" s="61">
        <f>Q226*$F226</f>
        <v>0</v>
      </c>
      <c r="S226" s="69">
        <v>0.5</v>
      </c>
      <c r="T226" s="70">
        <f>+S226*$F226</f>
        <v>672448</v>
      </c>
      <c r="U226" s="65"/>
      <c r="V226" s="61">
        <f>U226*$F226</f>
        <v>0</v>
      </c>
      <c r="W226" s="76">
        <f t="shared" si="131"/>
        <v>0</v>
      </c>
      <c r="X226" s="45">
        <v>0</v>
      </c>
      <c r="Y226" s="61">
        <f>X226*$F226</f>
        <v>0</v>
      </c>
      <c r="Z226" s="35">
        <v>0</v>
      </c>
      <c r="AA226" s="61">
        <f>Z226*$F226</f>
        <v>0</v>
      </c>
      <c r="AB226" s="35">
        <f t="shared" si="113"/>
        <v>0</v>
      </c>
      <c r="AC226" s="61">
        <f t="shared" si="114"/>
        <v>0</v>
      </c>
      <c r="AD226" s="82" t="e">
        <f>#REF!-(X226+Z226)</f>
        <v>#REF!</v>
      </c>
      <c r="AE226" s="61" t="e">
        <f>AD226*$F226</f>
        <v>#REF!</v>
      </c>
      <c r="AF226" s="81"/>
    </row>
    <row r="227" spans="1:32">
      <c r="A227" s="33" t="s">
        <v>298</v>
      </c>
      <c r="B227" s="51" t="s">
        <v>299</v>
      </c>
      <c r="C227" s="99" t="s">
        <v>300</v>
      </c>
      <c r="D227" s="40"/>
      <c r="E227" s="50">
        <v>0.02</v>
      </c>
      <c r="F227" s="36">
        <f>+E227*$D$205</f>
        <v>1344896</v>
      </c>
      <c r="G227" s="35"/>
      <c r="H227" s="46">
        <f>+G227*$F227</f>
        <v>0</v>
      </c>
      <c r="I227" s="45"/>
      <c r="J227" s="61">
        <f>I227*$F227</f>
        <v>0</v>
      </c>
      <c r="K227" s="35"/>
      <c r="L227" s="46">
        <f>+K227*$F227</f>
        <v>0</v>
      </c>
      <c r="M227" s="62"/>
      <c r="N227" s="61">
        <f>M227*$F227</f>
        <v>0</v>
      </c>
      <c r="O227" s="69"/>
      <c r="P227" s="70">
        <f>+O227*$F227</f>
        <v>0</v>
      </c>
      <c r="Q227" s="62"/>
      <c r="R227" s="61">
        <f>Q227*$F227</f>
        <v>0</v>
      </c>
      <c r="S227" s="69">
        <v>1</v>
      </c>
      <c r="T227" s="70">
        <f>+S227*$F227</f>
        <v>1344896</v>
      </c>
      <c r="U227" s="65"/>
      <c r="V227" s="61">
        <f>U227*$F227</f>
        <v>0</v>
      </c>
      <c r="W227" s="76">
        <f t="shared" si="131"/>
        <v>0</v>
      </c>
      <c r="X227" s="45">
        <v>0</v>
      </c>
      <c r="Y227" s="61">
        <f>X227*$F227</f>
        <v>0</v>
      </c>
      <c r="Z227" s="35">
        <v>0</v>
      </c>
      <c r="AA227" s="61">
        <f>Z227*$F227</f>
        <v>0</v>
      </c>
      <c r="AB227" s="35">
        <f t="shared" si="113"/>
        <v>0</v>
      </c>
      <c r="AC227" s="61">
        <f t="shared" si="114"/>
        <v>0</v>
      </c>
      <c r="AD227" s="82" t="e">
        <f>#REF!-(X227+Z227)</f>
        <v>#REF!</v>
      </c>
      <c r="AE227" s="61" t="e">
        <f>AD227*$F227</f>
        <v>#REF!</v>
      </c>
      <c r="AF227" s="81"/>
    </row>
    <row r="228" spans="1:32" s="5" customFormat="1">
      <c r="A228" s="103"/>
      <c r="B228" s="48" t="s">
        <v>301</v>
      </c>
      <c r="C228" s="99" t="s">
        <v>276</v>
      </c>
      <c r="D228" s="40"/>
      <c r="E228" s="50"/>
      <c r="F228" s="36"/>
      <c r="G228" s="35"/>
      <c r="H228" s="46"/>
      <c r="I228" s="45"/>
      <c r="J228" s="61"/>
      <c r="K228" s="35"/>
      <c r="L228" s="46"/>
      <c r="M228" s="45"/>
      <c r="N228" s="61"/>
      <c r="O228" s="35"/>
      <c r="P228" s="46"/>
      <c r="Q228" s="45"/>
      <c r="R228" s="61"/>
      <c r="S228" s="35"/>
      <c r="T228" s="46"/>
      <c r="U228" s="50"/>
      <c r="V228" s="61"/>
      <c r="W228" s="76">
        <f t="shared" si="131"/>
        <v>0</v>
      </c>
      <c r="X228" s="45">
        <v>0</v>
      </c>
      <c r="Y228" s="61"/>
      <c r="Z228" s="35">
        <v>0</v>
      </c>
      <c r="AA228" s="61"/>
      <c r="AB228" s="35">
        <f t="shared" si="113"/>
        <v>0</v>
      </c>
      <c r="AC228" s="61">
        <f t="shared" si="114"/>
        <v>0</v>
      </c>
      <c r="AD228" s="82" t="e">
        <f>#REF!-(X228+Z228)</f>
        <v>#REF!</v>
      </c>
      <c r="AE228" s="61"/>
      <c r="AF228" s="81"/>
    </row>
    <row r="229" spans="1:32">
      <c r="B229" s="34"/>
      <c r="C229" s="99" t="s">
        <v>302</v>
      </c>
      <c r="D229" s="40"/>
      <c r="E229" s="50"/>
      <c r="F229" s="36"/>
      <c r="G229" s="35"/>
      <c r="H229" s="46"/>
      <c r="I229" s="45"/>
      <c r="J229" s="61"/>
      <c r="K229" s="35"/>
      <c r="L229" s="46"/>
      <c r="M229" s="62"/>
      <c r="N229" s="61"/>
      <c r="O229" s="69"/>
      <c r="P229" s="70"/>
      <c r="Q229" s="62"/>
      <c r="R229" s="61"/>
      <c r="S229" s="69"/>
      <c r="T229" s="70"/>
      <c r="U229" s="65"/>
      <c r="V229" s="61"/>
      <c r="W229" s="76">
        <f t="shared" si="131"/>
        <v>0</v>
      </c>
      <c r="X229" s="45">
        <v>0</v>
      </c>
      <c r="Y229" s="61"/>
      <c r="Z229" s="35">
        <v>0</v>
      </c>
      <c r="AA229" s="61"/>
      <c r="AB229" s="35">
        <f t="shared" si="113"/>
        <v>0</v>
      </c>
      <c r="AC229" s="61">
        <f t="shared" si="114"/>
        <v>0</v>
      </c>
      <c r="AD229" s="82" t="e">
        <f>#REF!-(X229+Z229)</f>
        <v>#REF!</v>
      </c>
      <c r="AE229" s="61"/>
      <c r="AF229" s="81"/>
    </row>
    <row r="230" spans="1:32">
      <c r="A230" s="33" t="s">
        <v>30</v>
      </c>
      <c r="B230" s="34"/>
      <c r="C230" s="49" t="s">
        <v>278</v>
      </c>
      <c r="D230" s="40"/>
      <c r="E230" s="50">
        <v>0.02</v>
      </c>
      <c r="F230" s="36">
        <f>+E230*$D$205</f>
        <v>1344896</v>
      </c>
      <c r="G230" s="35">
        <v>1</v>
      </c>
      <c r="H230" s="46">
        <f>+G230*F230</f>
        <v>1344896</v>
      </c>
      <c r="I230" s="45">
        <v>1</v>
      </c>
      <c r="J230" s="61">
        <f t="shared" ref="J230:J233" si="132">I230*$F230</f>
        <v>1344896</v>
      </c>
      <c r="K230" s="35"/>
      <c r="L230" s="46"/>
      <c r="M230" s="62"/>
      <c r="N230" s="61">
        <f t="shared" ref="N230:N233" si="133">M230*$F230</f>
        <v>0</v>
      </c>
      <c r="O230" s="69"/>
      <c r="P230" s="70"/>
      <c r="Q230" s="62"/>
      <c r="R230" s="61">
        <f t="shared" ref="R230:R233" si="134">Q230*$F230</f>
        <v>0</v>
      </c>
      <c r="S230" s="69"/>
      <c r="T230" s="70"/>
      <c r="U230" s="65"/>
      <c r="V230" s="61">
        <f t="shared" ref="V230:V233" si="135">U230*$F230</f>
        <v>0</v>
      </c>
      <c r="W230" s="76">
        <f t="shared" si="131"/>
        <v>1344896</v>
      </c>
      <c r="X230" s="45">
        <v>0</v>
      </c>
      <c r="Y230" s="61">
        <f t="shared" ref="Y230:Y233" si="136">X230*$F230</f>
        <v>0</v>
      </c>
      <c r="Z230" s="35">
        <v>1</v>
      </c>
      <c r="AA230" s="61">
        <f t="shared" ref="AA230:AA233" si="137">Z230*$F230</f>
        <v>1344896</v>
      </c>
      <c r="AB230" s="35">
        <f t="shared" si="113"/>
        <v>1</v>
      </c>
      <c r="AC230" s="61">
        <f t="shared" si="114"/>
        <v>1344896</v>
      </c>
      <c r="AD230" s="82" t="e">
        <f>#REF!-(X230+Z230)</f>
        <v>#REF!</v>
      </c>
      <c r="AE230" s="61" t="e">
        <f t="shared" ref="AE230:AE233" si="138">AD230*$F230</f>
        <v>#REF!</v>
      </c>
      <c r="AF230" s="81"/>
    </row>
    <row r="231" spans="1:32">
      <c r="A231" s="33" t="s">
        <v>30</v>
      </c>
      <c r="B231" s="34"/>
      <c r="C231" s="49" t="s">
        <v>279</v>
      </c>
      <c r="D231" s="40"/>
      <c r="E231" s="50">
        <v>0.02</v>
      </c>
      <c r="F231" s="36">
        <f t="shared" ref="F231:F233" si="139">+E231*$D$205</f>
        <v>1344896</v>
      </c>
      <c r="G231" s="35">
        <v>1</v>
      </c>
      <c r="H231" s="46">
        <f>+G231*F231</f>
        <v>1344896</v>
      </c>
      <c r="I231" s="45">
        <v>1</v>
      </c>
      <c r="J231" s="61">
        <f t="shared" si="132"/>
        <v>1344896</v>
      </c>
      <c r="K231" s="35"/>
      <c r="L231" s="46"/>
      <c r="M231" s="62"/>
      <c r="N231" s="61">
        <f t="shared" si="133"/>
        <v>0</v>
      </c>
      <c r="O231" s="69"/>
      <c r="P231" s="70"/>
      <c r="Q231" s="62"/>
      <c r="R231" s="61">
        <f t="shared" si="134"/>
        <v>0</v>
      </c>
      <c r="S231" s="69"/>
      <c r="T231" s="70"/>
      <c r="U231" s="65"/>
      <c r="V231" s="61">
        <f t="shared" si="135"/>
        <v>0</v>
      </c>
      <c r="W231" s="76">
        <f t="shared" si="131"/>
        <v>1344896</v>
      </c>
      <c r="X231" s="45">
        <v>0</v>
      </c>
      <c r="Y231" s="61">
        <f t="shared" si="136"/>
        <v>0</v>
      </c>
      <c r="Z231" s="35">
        <v>1</v>
      </c>
      <c r="AA231" s="61">
        <f t="shared" si="137"/>
        <v>1344896</v>
      </c>
      <c r="AB231" s="35">
        <f t="shared" si="113"/>
        <v>1</v>
      </c>
      <c r="AC231" s="61">
        <f t="shared" si="114"/>
        <v>1344896</v>
      </c>
      <c r="AD231" s="82" t="e">
        <f>#REF!-(X231+Z231)</f>
        <v>#REF!</v>
      </c>
      <c r="AE231" s="61" t="e">
        <f t="shared" si="138"/>
        <v>#REF!</v>
      </c>
      <c r="AF231" s="81"/>
    </row>
    <row r="232" spans="1:32">
      <c r="A232" s="33" t="s">
        <v>30</v>
      </c>
      <c r="B232" s="34"/>
      <c r="C232" s="49" t="s">
        <v>280</v>
      </c>
      <c r="D232" s="40"/>
      <c r="E232" s="50">
        <v>0.02</v>
      </c>
      <c r="F232" s="36">
        <f t="shared" si="139"/>
        <v>1344896</v>
      </c>
      <c r="G232" s="35"/>
      <c r="H232" s="46"/>
      <c r="I232" s="45"/>
      <c r="J232" s="61">
        <f t="shared" si="132"/>
        <v>0</v>
      </c>
      <c r="K232" s="35">
        <v>1</v>
      </c>
      <c r="L232" s="46">
        <f>+K232*F232</f>
        <v>1344896</v>
      </c>
      <c r="M232" s="62">
        <v>1</v>
      </c>
      <c r="N232" s="61">
        <f t="shared" si="133"/>
        <v>1344896</v>
      </c>
      <c r="O232" s="69"/>
      <c r="P232" s="70"/>
      <c r="Q232" s="62"/>
      <c r="R232" s="61">
        <f t="shared" si="134"/>
        <v>0</v>
      </c>
      <c r="S232" s="69"/>
      <c r="T232" s="70"/>
      <c r="U232" s="65"/>
      <c r="V232" s="61">
        <f t="shared" si="135"/>
        <v>0</v>
      </c>
      <c r="W232" s="76">
        <f t="shared" si="131"/>
        <v>1344896</v>
      </c>
      <c r="X232" s="45">
        <v>0</v>
      </c>
      <c r="Y232" s="61">
        <f t="shared" si="136"/>
        <v>0</v>
      </c>
      <c r="Z232" s="35">
        <v>1</v>
      </c>
      <c r="AA232" s="61">
        <f t="shared" si="137"/>
        <v>1344896</v>
      </c>
      <c r="AB232" s="35">
        <f t="shared" si="113"/>
        <v>1</v>
      </c>
      <c r="AC232" s="61">
        <f t="shared" si="114"/>
        <v>1344896</v>
      </c>
      <c r="AD232" s="82" t="e">
        <f>#REF!-(X232+Z232)</f>
        <v>#REF!</v>
      </c>
      <c r="AE232" s="61" t="e">
        <f t="shared" si="138"/>
        <v>#REF!</v>
      </c>
      <c r="AF232" s="81"/>
    </row>
    <row r="233" spans="1:32">
      <c r="A233" s="33" t="s">
        <v>30</v>
      </c>
      <c r="B233" s="34"/>
      <c r="C233" s="49" t="s">
        <v>281</v>
      </c>
      <c r="D233" s="40"/>
      <c r="E233" s="50">
        <v>0.02</v>
      </c>
      <c r="F233" s="36">
        <f t="shared" si="139"/>
        <v>1344896</v>
      </c>
      <c r="G233" s="35"/>
      <c r="H233" s="46"/>
      <c r="I233" s="45"/>
      <c r="J233" s="61">
        <f t="shared" si="132"/>
        <v>0</v>
      </c>
      <c r="K233" s="35">
        <v>1</v>
      </c>
      <c r="L233" s="46">
        <f>+K233*F233</f>
        <v>1344896</v>
      </c>
      <c r="M233" s="62">
        <v>1</v>
      </c>
      <c r="N233" s="61">
        <f t="shared" si="133"/>
        <v>1344896</v>
      </c>
      <c r="O233" s="69"/>
      <c r="P233" s="70"/>
      <c r="Q233" s="62"/>
      <c r="R233" s="61">
        <f t="shared" si="134"/>
        <v>0</v>
      </c>
      <c r="S233" s="69"/>
      <c r="T233" s="70"/>
      <c r="U233" s="65"/>
      <c r="V233" s="61">
        <f t="shared" si="135"/>
        <v>0</v>
      </c>
      <c r="W233" s="76">
        <f t="shared" si="131"/>
        <v>1344896</v>
      </c>
      <c r="X233" s="45">
        <v>0</v>
      </c>
      <c r="Y233" s="61">
        <f t="shared" si="136"/>
        <v>0</v>
      </c>
      <c r="Z233" s="35">
        <v>1</v>
      </c>
      <c r="AA233" s="61">
        <f t="shared" si="137"/>
        <v>1344896</v>
      </c>
      <c r="AB233" s="35">
        <f t="shared" si="113"/>
        <v>1</v>
      </c>
      <c r="AC233" s="61">
        <f t="shared" si="114"/>
        <v>1344896</v>
      </c>
      <c r="AD233" s="82" t="e">
        <f>#REF!-(X233+Z233)</f>
        <v>#REF!</v>
      </c>
      <c r="AE233" s="61" t="e">
        <f t="shared" si="138"/>
        <v>#REF!</v>
      </c>
      <c r="AF233" s="81"/>
    </row>
    <row r="234" spans="1:32" ht="30">
      <c r="B234" s="34" t="s">
        <v>24</v>
      </c>
      <c r="C234" s="42" t="s">
        <v>283</v>
      </c>
      <c r="D234" s="40"/>
      <c r="E234" s="50"/>
      <c r="F234" s="101"/>
      <c r="G234" s="101"/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  <c r="AA234" s="101"/>
      <c r="AB234" s="101"/>
      <c r="AC234" s="101"/>
      <c r="AD234" s="101"/>
      <c r="AE234" s="101"/>
      <c r="AF234" s="81"/>
    </row>
    <row r="235" spans="1:32">
      <c r="B235" s="34"/>
      <c r="C235" s="99" t="s">
        <v>302</v>
      </c>
      <c r="D235" s="40"/>
      <c r="E235" s="50"/>
      <c r="F235" s="36"/>
      <c r="G235" s="35"/>
      <c r="H235" s="46"/>
      <c r="I235" s="45"/>
      <c r="J235" s="61"/>
      <c r="K235" s="35"/>
      <c r="L235" s="46"/>
      <c r="M235" s="62"/>
      <c r="N235" s="63">
        <f>M235*H235</f>
        <v>0</v>
      </c>
      <c r="O235" s="69"/>
      <c r="P235" s="70"/>
      <c r="Q235" s="62"/>
      <c r="R235" s="63">
        <f>Q235*F235</f>
        <v>0</v>
      </c>
      <c r="S235" s="69"/>
      <c r="T235" s="70"/>
      <c r="U235" s="65"/>
      <c r="V235" s="63">
        <f>U235*F235</f>
        <v>0</v>
      </c>
      <c r="W235" s="76">
        <f t="shared" ref="W235:W255" si="140">J235+N235+R235+V235</f>
        <v>0</v>
      </c>
      <c r="X235" s="45">
        <v>0</v>
      </c>
      <c r="Y235" s="63">
        <f>X235*L235</f>
        <v>0</v>
      </c>
      <c r="Z235" s="35">
        <v>0</v>
      </c>
      <c r="AA235" s="63">
        <f>Z235*N235</f>
        <v>0</v>
      </c>
      <c r="AB235" s="35">
        <f t="shared" si="113"/>
        <v>0</v>
      </c>
      <c r="AC235" s="61">
        <f t="shared" si="114"/>
        <v>0</v>
      </c>
      <c r="AD235" s="82" t="e">
        <f>#REF!-(X235+Z235)</f>
        <v>#REF!</v>
      </c>
      <c r="AE235" s="63" t="e">
        <f>AD235*N235</f>
        <v>#REF!</v>
      </c>
      <c r="AF235" s="81"/>
    </row>
    <row r="236" spans="1:32" s="3" customFormat="1">
      <c r="A236" s="33" t="s">
        <v>93</v>
      </c>
      <c r="B236" s="22"/>
      <c r="C236" s="26" t="s">
        <v>284</v>
      </c>
      <c r="D236" s="27"/>
      <c r="E236" s="45">
        <v>0.02</v>
      </c>
      <c r="F236" s="28">
        <f>+E236*$D$205</f>
        <v>1344896</v>
      </c>
      <c r="G236" s="35"/>
      <c r="H236" s="46"/>
      <c r="I236" s="45"/>
      <c r="J236" s="61">
        <f>I236*$F$236</f>
        <v>0</v>
      </c>
      <c r="K236" s="35">
        <v>0.8</v>
      </c>
      <c r="L236" s="46">
        <f>+K236*F236</f>
        <v>1075916.8</v>
      </c>
      <c r="M236" s="62">
        <v>0.8</v>
      </c>
      <c r="N236" s="61">
        <f>M236*$F$236</f>
        <v>1075916.8</v>
      </c>
      <c r="O236" s="69"/>
      <c r="P236" s="70"/>
      <c r="Q236" s="62"/>
      <c r="R236" s="61">
        <f>Q236*$F$236</f>
        <v>0</v>
      </c>
      <c r="S236" s="69"/>
      <c r="T236" s="70"/>
      <c r="U236" s="62"/>
      <c r="V236" s="61">
        <f>U236*$F$236</f>
        <v>0</v>
      </c>
      <c r="W236" s="76">
        <f t="shared" si="140"/>
        <v>1075916.8</v>
      </c>
      <c r="X236" s="45">
        <v>0</v>
      </c>
      <c r="Y236" s="61">
        <f>X236*$F$236</f>
        <v>0</v>
      </c>
      <c r="Z236" s="35">
        <v>0.8</v>
      </c>
      <c r="AA236" s="61">
        <f>Z236*$F$236</f>
        <v>1075916.8</v>
      </c>
      <c r="AB236" s="35">
        <f t="shared" si="113"/>
        <v>0.8</v>
      </c>
      <c r="AC236" s="61">
        <f t="shared" si="114"/>
        <v>1075916.8</v>
      </c>
      <c r="AD236" s="82" t="e">
        <f>#REF!-(X236+Z236)</f>
        <v>#REF!</v>
      </c>
      <c r="AE236" s="61" t="e">
        <f>AD236*$F$236</f>
        <v>#REF!</v>
      </c>
      <c r="AF236" s="81"/>
    </row>
    <row r="237" spans="1:32" s="3" customFormat="1">
      <c r="A237" s="33" t="s">
        <v>93</v>
      </c>
      <c r="B237" s="22"/>
      <c r="C237" s="26" t="s">
        <v>285</v>
      </c>
      <c r="D237" s="27"/>
      <c r="E237" s="45"/>
      <c r="F237" s="28"/>
      <c r="G237" s="35"/>
      <c r="H237" s="46"/>
      <c r="I237" s="45"/>
      <c r="J237" s="61">
        <f>I237*$F$236</f>
        <v>0</v>
      </c>
      <c r="K237" s="35"/>
      <c r="L237" s="46"/>
      <c r="M237" s="62"/>
      <c r="N237" s="61">
        <f>M237*$F$236</f>
        <v>0</v>
      </c>
      <c r="O237" s="69">
        <v>0.2</v>
      </c>
      <c r="P237" s="70">
        <f>+O237*F236</f>
        <v>268979.20000000001</v>
      </c>
      <c r="Q237" s="62">
        <v>0.05</v>
      </c>
      <c r="R237" s="61">
        <f>Q237*$F$236</f>
        <v>67244.800000000003</v>
      </c>
      <c r="S237" s="69"/>
      <c r="T237" s="70"/>
      <c r="U237" s="62"/>
      <c r="V237" s="61">
        <f>U237*$F$236</f>
        <v>0</v>
      </c>
      <c r="W237" s="76">
        <f t="shared" si="140"/>
        <v>67244.800000000003</v>
      </c>
      <c r="X237" s="45">
        <v>0</v>
      </c>
      <c r="Y237" s="61">
        <f>X237*$F$236</f>
        <v>0</v>
      </c>
      <c r="Z237" s="35">
        <v>0.05</v>
      </c>
      <c r="AA237" s="61">
        <f>Z237*$F$236</f>
        <v>67244.800000000003</v>
      </c>
      <c r="AB237" s="35">
        <f t="shared" si="113"/>
        <v>0.05</v>
      </c>
      <c r="AC237" s="61">
        <f t="shared" si="114"/>
        <v>67244.800000000003</v>
      </c>
      <c r="AD237" s="82" t="e">
        <f>#REF!-(X237+Z237)</f>
        <v>#REF!</v>
      </c>
      <c r="AE237" s="61" t="e">
        <f>AD237*$F$236</f>
        <v>#REF!</v>
      </c>
      <c r="AF237" s="81"/>
    </row>
    <row r="238" spans="1:32" s="3" customFormat="1">
      <c r="A238" s="33" t="s">
        <v>93</v>
      </c>
      <c r="B238" s="22"/>
      <c r="C238" s="26" t="s">
        <v>286</v>
      </c>
      <c r="D238" s="27"/>
      <c r="E238" s="45">
        <v>0.01</v>
      </c>
      <c r="F238" s="28">
        <f>+E238*$D$205</f>
        <v>672448</v>
      </c>
      <c r="G238" s="35"/>
      <c r="H238" s="46"/>
      <c r="I238" s="45"/>
      <c r="J238" s="61">
        <f>I238*$F$238</f>
        <v>0</v>
      </c>
      <c r="K238" s="35">
        <v>0.8</v>
      </c>
      <c r="L238" s="46">
        <f>+K238*F238</f>
        <v>537958.40000000002</v>
      </c>
      <c r="M238" s="62">
        <v>0.8</v>
      </c>
      <c r="N238" s="61">
        <f>M238*$F$238</f>
        <v>537958.40000000002</v>
      </c>
      <c r="O238" s="69"/>
      <c r="P238" s="70"/>
      <c r="Q238" s="62"/>
      <c r="R238" s="61">
        <f>Q238*$F$238</f>
        <v>0</v>
      </c>
      <c r="S238" s="69"/>
      <c r="T238" s="70"/>
      <c r="U238" s="62"/>
      <c r="V238" s="61">
        <f>U238*$F$238</f>
        <v>0</v>
      </c>
      <c r="W238" s="76">
        <f t="shared" si="140"/>
        <v>537958.40000000002</v>
      </c>
      <c r="X238" s="45">
        <v>0</v>
      </c>
      <c r="Y238" s="61">
        <f>X238*$F$238</f>
        <v>0</v>
      </c>
      <c r="Z238" s="35">
        <v>0.7</v>
      </c>
      <c r="AA238" s="61">
        <f>Z238*$F$238</f>
        <v>470713.59999999998</v>
      </c>
      <c r="AB238" s="35">
        <f t="shared" si="113"/>
        <v>0.7</v>
      </c>
      <c r="AC238" s="61">
        <f t="shared" si="114"/>
        <v>470713.59999999998</v>
      </c>
      <c r="AD238" s="82" t="e">
        <f>#REF!-(X238+Z238)</f>
        <v>#REF!</v>
      </c>
      <c r="AE238" s="61" t="e">
        <f>AD238*$F$238</f>
        <v>#REF!</v>
      </c>
      <c r="AF238" s="81"/>
    </row>
    <row r="239" spans="1:32" s="3" customFormat="1">
      <c r="A239" s="90" t="s">
        <v>93</v>
      </c>
      <c r="B239" s="22"/>
      <c r="C239" s="26" t="s">
        <v>287</v>
      </c>
      <c r="D239" s="27"/>
      <c r="E239" s="45"/>
      <c r="F239" s="28"/>
      <c r="G239" s="35"/>
      <c r="H239" s="46"/>
      <c r="I239" s="45"/>
      <c r="J239" s="61">
        <f>I239*$F$238</f>
        <v>0</v>
      </c>
      <c r="K239" s="35"/>
      <c r="L239" s="46"/>
      <c r="M239" s="62"/>
      <c r="N239" s="61">
        <f>M239*$F$238</f>
        <v>0</v>
      </c>
      <c r="O239" s="69">
        <v>0.2</v>
      </c>
      <c r="P239" s="70">
        <f>+O239*F238</f>
        <v>134489.60000000001</v>
      </c>
      <c r="Q239" s="62">
        <v>0.2</v>
      </c>
      <c r="R239" s="61">
        <f>Q239*$F$238</f>
        <v>134489.60000000001</v>
      </c>
      <c r="S239" s="69"/>
      <c r="T239" s="70"/>
      <c r="U239" s="62"/>
      <c r="V239" s="61">
        <f>U239*$F$238</f>
        <v>0</v>
      </c>
      <c r="W239" s="76">
        <f t="shared" si="140"/>
        <v>134489.60000000001</v>
      </c>
      <c r="X239" s="45">
        <v>0</v>
      </c>
      <c r="Y239" s="61">
        <f>X239*$F$238</f>
        <v>0</v>
      </c>
      <c r="Z239" s="35">
        <v>0.14000000000000001</v>
      </c>
      <c r="AA239" s="61">
        <f>Z239*$F$238</f>
        <v>94142.720000000001</v>
      </c>
      <c r="AB239" s="35">
        <f t="shared" si="113"/>
        <v>0.14000000000000001</v>
      </c>
      <c r="AC239" s="61">
        <f t="shared" si="114"/>
        <v>94142.720000000001</v>
      </c>
      <c r="AD239" s="80" t="e">
        <f>#REF!-(X239+Z239)</f>
        <v>#REF!</v>
      </c>
      <c r="AE239" s="61" t="e">
        <f>AD239*$F$238</f>
        <v>#REF!</v>
      </c>
      <c r="AF239" s="81"/>
    </row>
    <row r="240" spans="1:32" s="3" customFormat="1">
      <c r="A240" s="33" t="s">
        <v>93</v>
      </c>
      <c r="B240" s="22"/>
      <c r="C240" s="26" t="s">
        <v>288</v>
      </c>
      <c r="D240" s="27"/>
      <c r="E240" s="45">
        <v>0.02</v>
      </c>
      <c r="F240" s="28">
        <f>+E240*$D$205</f>
        <v>1344896</v>
      </c>
      <c r="G240" s="35"/>
      <c r="H240" s="46"/>
      <c r="I240" s="45"/>
      <c r="J240" s="61">
        <f>I240*$F$240</f>
        <v>0</v>
      </c>
      <c r="K240" s="35"/>
      <c r="L240" s="46"/>
      <c r="M240" s="62"/>
      <c r="N240" s="61">
        <f>M240*$F$240</f>
        <v>0</v>
      </c>
      <c r="O240" s="69">
        <v>0.8</v>
      </c>
      <c r="P240" s="70">
        <f>+O240*F240</f>
        <v>1075916.8</v>
      </c>
      <c r="Q240" s="62"/>
      <c r="R240" s="61">
        <f>Q240*$F$240</f>
        <v>0</v>
      </c>
      <c r="S240" s="69"/>
      <c r="T240" s="70"/>
      <c r="U240" s="62"/>
      <c r="V240" s="61">
        <f>U240*$F$240</f>
        <v>0</v>
      </c>
      <c r="W240" s="76">
        <f t="shared" si="140"/>
        <v>0</v>
      </c>
      <c r="X240" s="45">
        <v>0</v>
      </c>
      <c r="Y240" s="61">
        <f>X240*$F$240</f>
        <v>0</v>
      </c>
      <c r="Z240" s="35">
        <v>0</v>
      </c>
      <c r="AA240" s="61">
        <f>Z240*$F$240</f>
        <v>0</v>
      </c>
      <c r="AB240" s="35">
        <f t="shared" si="113"/>
        <v>0</v>
      </c>
      <c r="AC240" s="61">
        <f t="shared" si="114"/>
        <v>0</v>
      </c>
      <c r="AD240" s="82" t="e">
        <f>#REF!-(X240+Z240)</f>
        <v>#REF!</v>
      </c>
      <c r="AE240" s="61" t="e">
        <f>AD240*$F$240</f>
        <v>#REF!</v>
      </c>
      <c r="AF240" s="81"/>
    </row>
    <row r="241" spans="1:32" s="3" customFormat="1">
      <c r="A241" s="33" t="s">
        <v>93</v>
      </c>
      <c r="B241" s="22"/>
      <c r="C241" s="26" t="s">
        <v>289</v>
      </c>
      <c r="D241" s="27"/>
      <c r="E241" s="45"/>
      <c r="F241" s="28"/>
      <c r="G241" s="35"/>
      <c r="H241" s="46"/>
      <c r="I241" s="45"/>
      <c r="J241" s="61">
        <f>I241*$F$240</f>
        <v>0</v>
      </c>
      <c r="K241" s="35"/>
      <c r="L241" s="46"/>
      <c r="M241" s="62"/>
      <c r="N241" s="61">
        <f>M241*$F$240</f>
        <v>0</v>
      </c>
      <c r="O241" s="69"/>
      <c r="P241" s="70"/>
      <c r="Q241" s="62"/>
      <c r="R241" s="61">
        <f>Q241*$F$240</f>
        <v>0</v>
      </c>
      <c r="S241" s="69">
        <v>0.2</v>
      </c>
      <c r="T241" s="70">
        <f>+S241*F240</f>
        <v>268979.20000000001</v>
      </c>
      <c r="U241" s="62"/>
      <c r="V241" s="61">
        <f>U241*$F$240</f>
        <v>0</v>
      </c>
      <c r="W241" s="76">
        <f t="shared" si="140"/>
        <v>0</v>
      </c>
      <c r="X241" s="45">
        <v>0</v>
      </c>
      <c r="Y241" s="61">
        <f>X241*$F$240</f>
        <v>0</v>
      </c>
      <c r="Z241" s="35">
        <v>0</v>
      </c>
      <c r="AA241" s="61">
        <f>Z241*$F$240</f>
        <v>0</v>
      </c>
      <c r="AB241" s="35">
        <f t="shared" si="113"/>
        <v>0</v>
      </c>
      <c r="AC241" s="61">
        <f t="shared" si="114"/>
        <v>0</v>
      </c>
      <c r="AD241" s="82" t="e">
        <f>#REF!-(X241+Z241)</f>
        <v>#REF!</v>
      </c>
      <c r="AE241" s="61" t="e">
        <f>AD241*$F$240</f>
        <v>#REF!</v>
      </c>
      <c r="AF241" s="81"/>
    </row>
    <row r="242" spans="1:32" s="3" customFormat="1">
      <c r="A242" s="33" t="s">
        <v>93</v>
      </c>
      <c r="B242" s="22"/>
      <c r="C242" s="26" t="s">
        <v>290</v>
      </c>
      <c r="D242" s="27"/>
      <c r="E242" s="45">
        <v>0.01</v>
      </c>
      <c r="F242" s="28">
        <f>+E242*$D$205</f>
        <v>672448</v>
      </c>
      <c r="G242" s="35"/>
      <c r="H242" s="46"/>
      <c r="I242" s="45"/>
      <c r="J242" s="61">
        <f>I242*$F$242</f>
        <v>0</v>
      </c>
      <c r="K242" s="35"/>
      <c r="L242" s="46"/>
      <c r="M242" s="62"/>
      <c r="N242" s="61">
        <f>M242*$F$242</f>
        <v>0</v>
      </c>
      <c r="O242" s="69">
        <v>0.8</v>
      </c>
      <c r="P242" s="70">
        <f>+O242*F242</f>
        <v>537958.40000000002</v>
      </c>
      <c r="Q242" s="62"/>
      <c r="R242" s="61">
        <f>Q242*$F$242</f>
        <v>0</v>
      </c>
      <c r="S242" s="69"/>
      <c r="T242" s="70"/>
      <c r="U242" s="62"/>
      <c r="V242" s="61">
        <f>U242*$F$242</f>
        <v>0</v>
      </c>
      <c r="W242" s="76">
        <f t="shared" si="140"/>
        <v>0</v>
      </c>
      <c r="X242" s="45">
        <v>0</v>
      </c>
      <c r="Y242" s="61">
        <f>X242*$F$242</f>
        <v>0</v>
      </c>
      <c r="Z242" s="35">
        <v>0</v>
      </c>
      <c r="AA242" s="61">
        <f>Z242*$F$242</f>
        <v>0</v>
      </c>
      <c r="AB242" s="35">
        <f t="shared" si="113"/>
        <v>0</v>
      </c>
      <c r="AC242" s="61">
        <f t="shared" si="114"/>
        <v>0</v>
      </c>
      <c r="AD242" s="82" t="e">
        <f>#REF!-(X242+Z242)</f>
        <v>#REF!</v>
      </c>
      <c r="AE242" s="61" t="e">
        <f>AD242*$F$242</f>
        <v>#REF!</v>
      </c>
      <c r="AF242" s="81"/>
    </row>
    <row r="243" spans="1:32" s="3" customFormat="1">
      <c r="A243" s="33" t="s">
        <v>93</v>
      </c>
      <c r="B243" s="22"/>
      <c r="C243" s="26" t="s">
        <v>291</v>
      </c>
      <c r="D243" s="27"/>
      <c r="E243" s="45"/>
      <c r="F243" s="28"/>
      <c r="G243" s="35"/>
      <c r="H243" s="46"/>
      <c r="I243" s="45"/>
      <c r="J243" s="61">
        <f>I243*$F$242</f>
        <v>0</v>
      </c>
      <c r="K243" s="35"/>
      <c r="L243" s="46"/>
      <c r="M243" s="62"/>
      <c r="N243" s="61">
        <f>M243*$F$242</f>
        <v>0</v>
      </c>
      <c r="O243" s="69"/>
      <c r="P243" s="70"/>
      <c r="Q243" s="62"/>
      <c r="R243" s="61">
        <f>Q243*$F$242</f>
        <v>0</v>
      </c>
      <c r="S243" s="69">
        <v>0.2</v>
      </c>
      <c r="T243" s="70">
        <f>+S243*F242</f>
        <v>134489.60000000001</v>
      </c>
      <c r="U243" s="62"/>
      <c r="V243" s="61">
        <f>U243*$F$242</f>
        <v>0</v>
      </c>
      <c r="W243" s="76">
        <f t="shared" si="140"/>
        <v>0</v>
      </c>
      <c r="X243" s="45">
        <v>0</v>
      </c>
      <c r="Y243" s="61">
        <f>X243*$F$242</f>
        <v>0</v>
      </c>
      <c r="Z243" s="35">
        <v>0</v>
      </c>
      <c r="AA243" s="61">
        <f>Z243*$F$242</f>
        <v>0</v>
      </c>
      <c r="AB243" s="35">
        <f t="shared" si="113"/>
        <v>0</v>
      </c>
      <c r="AC243" s="61">
        <f t="shared" si="114"/>
        <v>0</v>
      </c>
      <c r="AD243" s="82" t="e">
        <f>#REF!-(X243+Z243)</f>
        <v>#REF!</v>
      </c>
      <c r="AE243" s="61" t="e">
        <f>AD243*$F$242</f>
        <v>#REF!</v>
      </c>
      <c r="AF243" s="81"/>
    </row>
    <row r="244" spans="1:32" s="4" customFormat="1">
      <c r="A244" s="33" t="s">
        <v>93</v>
      </c>
      <c r="B244" s="24"/>
      <c r="C244" s="26" t="s">
        <v>292</v>
      </c>
      <c r="D244" s="27"/>
      <c r="E244" s="45">
        <v>0.01</v>
      </c>
      <c r="F244" s="28">
        <f>+E244*$D$205</f>
        <v>672448</v>
      </c>
      <c r="G244" s="35">
        <v>0.8</v>
      </c>
      <c r="H244" s="46">
        <f>+G244*F244</f>
        <v>537958.40000000002</v>
      </c>
      <c r="I244" s="45">
        <v>0.8</v>
      </c>
      <c r="J244" s="61">
        <f>I244*$F$244</f>
        <v>537958.40000000002</v>
      </c>
      <c r="K244" s="35"/>
      <c r="L244" s="46"/>
      <c r="M244" s="45"/>
      <c r="N244" s="61">
        <f>M244*$F$244</f>
        <v>0</v>
      </c>
      <c r="O244" s="35"/>
      <c r="P244" s="46"/>
      <c r="Q244" s="45"/>
      <c r="R244" s="61">
        <f>Q244*$F$244</f>
        <v>0</v>
      </c>
      <c r="S244" s="35"/>
      <c r="T244" s="46"/>
      <c r="U244" s="45"/>
      <c r="V244" s="61">
        <f>U244*$F$244</f>
        <v>0</v>
      </c>
      <c r="W244" s="76">
        <f t="shared" si="140"/>
        <v>537958.40000000002</v>
      </c>
      <c r="X244" s="45">
        <v>0.6</v>
      </c>
      <c r="Y244" s="61">
        <f>X244*$F$244</f>
        <v>403468.79999999999</v>
      </c>
      <c r="Z244" s="35">
        <v>0.1</v>
      </c>
      <c r="AA244" s="61">
        <f>Z244*$F$244</f>
        <v>67244.800000000003</v>
      </c>
      <c r="AB244" s="35">
        <f t="shared" si="113"/>
        <v>0.7</v>
      </c>
      <c r="AC244" s="61">
        <f t="shared" si="114"/>
        <v>470713.59999999998</v>
      </c>
      <c r="AD244" s="82" t="e">
        <f>#REF!-(X244+Z244)</f>
        <v>#REF!</v>
      </c>
      <c r="AE244" s="61" t="e">
        <f>AD244*$F$244</f>
        <v>#REF!</v>
      </c>
      <c r="AF244" s="81"/>
    </row>
    <row r="245" spans="1:32" s="4" customFormat="1">
      <c r="A245" s="33" t="s">
        <v>93</v>
      </c>
      <c r="B245" s="24"/>
      <c r="C245" s="26" t="s">
        <v>293</v>
      </c>
      <c r="D245" s="27"/>
      <c r="E245" s="45"/>
      <c r="F245" s="28"/>
      <c r="G245" s="35"/>
      <c r="H245" s="46"/>
      <c r="I245" s="45"/>
      <c r="J245" s="61">
        <f>I245*$F$244</f>
        <v>0</v>
      </c>
      <c r="K245" s="35">
        <v>0.2</v>
      </c>
      <c r="L245" s="46">
        <f>+K245*F244</f>
        <v>134489.60000000001</v>
      </c>
      <c r="M245" s="45">
        <v>0.2</v>
      </c>
      <c r="N245" s="61">
        <f>M245*$F$244</f>
        <v>134489.60000000001</v>
      </c>
      <c r="O245" s="35"/>
      <c r="P245" s="46"/>
      <c r="Q245" s="45"/>
      <c r="R245" s="61">
        <f>Q245*$F$244</f>
        <v>0</v>
      </c>
      <c r="S245" s="35"/>
      <c r="T245" s="46"/>
      <c r="U245" s="45"/>
      <c r="V245" s="61">
        <f>U245*$F$244</f>
        <v>0</v>
      </c>
      <c r="W245" s="76">
        <f t="shared" si="140"/>
        <v>134489.60000000001</v>
      </c>
      <c r="X245" s="45">
        <v>0.12</v>
      </c>
      <c r="Y245" s="61">
        <f>X245*$F$244</f>
        <v>80693.759999999995</v>
      </c>
      <c r="Z245" s="35">
        <v>0.02</v>
      </c>
      <c r="AA245" s="61">
        <f>Z245*$F$244</f>
        <v>13448.96</v>
      </c>
      <c r="AB245" s="35">
        <f t="shared" si="113"/>
        <v>0.14000000000000001</v>
      </c>
      <c r="AC245" s="61">
        <f t="shared" si="114"/>
        <v>94142.720000000001</v>
      </c>
      <c r="AD245" s="82" t="e">
        <f>#REF!-(X245+Z245)</f>
        <v>#REF!</v>
      </c>
      <c r="AE245" s="61" t="e">
        <f>AD245*$F$244</f>
        <v>#REF!</v>
      </c>
      <c r="AF245" s="81"/>
    </row>
    <row r="246" spans="1:32" s="3" customFormat="1">
      <c r="A246" s="33" t="s">
        <v>93</v>
      </c>
      <c r="B246" s="22"/>
      <c r="C246" s="26" t="s">
        <v>294</v>
      </c>
      <c r="D246" s="27"/>
      <c r="E246" s="45">
        <v>0.01</v>
      </c>
      <c r="F246" s="28">
        <f>+E246*$D$205</f>
        <v>672448</v>
      </c>
      <c r="G246" s="35">
        <v>0.8</v>
      </c>
      <c r="H246" s="46">
        <f>+G246*F246</f>
        <v>537958.40000000002</v>
      </c>
      <c r="I246" s="45"/>
      <c r="J246" s="61">
        <f>I246*$F$246</f>
        <v>0</v>
      </c>
      <c r="K246" s="35"/>
      <c r="L246" s="46"/>
      <c r="M246" s="62"/>
      <c r="N246" s="61">
        <f>M246*$F$246</f>
        <v>0</v>
      </c>
      <c r="O246" s="69"/>
      <c r="P246" s="70"/>
      <c r="Q246" s="62"/>
      <c r="R246" s="61">
        <f>Q246*$F$246</f>
        <v>0</v>
      </c>
      <c r="S246" s="69"/>
      <c r="T246" s="70"/>
      <c r="U246" s="62"/>
      <c r="V246" s="61">
        <f>U246*$F$246</f>
        <v>0</v>
      </c>
      <c r="W246" s="76">
        <f t="shared" si="140"/>
        <v>0</v>
      </c>
      <c r="X246" s="45">
        <v>0</v>
      </c>
      <c r="Y246" s="61">
        <f>X246*$F$246</f>
        <v>0</v>
      </c>
      <c r="Z246" s="35">
        <v>0</v>
      </c>
      <c r="AA246" s="61">
        <f>Z246*$F$246</f>
        <v>0</v>
      </c>
      <c r="AB246" s="35">
        <f t="shared" si="113"/>
        <v>0</v>
      </c>
      <c r="AC246" s="61">
        <f t="shared" si="114"/>
        <v>0</v>
      </c>
      <c r="AD246" s="82" t="e">
        <f>#REF!-(X246+Z246)</f>
        <v>#REF!</v>
      </c>
      <c r="AE246" s="61" t="e">
        <f>AD246*$F$246</f>
        <v>#REF!</v>
      </c>
      <c r="AF246" s="81"/>
    </row>
    <row r="247" spans="1:32" s="3" customFormat="1">
      <c r="A247" s="33" t="s">
        <v>93</v>
      </c>
      <c r="B247" s="22"/>
      <c r="C247" s="26" t="s">
        <v>295</v>
      </c>
      <c r="D247" s="27"/>
      <c r="E247" s="45"/>
      <c r="F247" s="28"/>
      <c r="G247" s="35"/>
      <c r="H247" s="46"/>
      <c r="I247" s="45"/>
      <c r="J247" s="61">
        <f>I247*$F$246</f>
        <v>0</v>
      </c>
      <c r="K247" s="35">
        <v>0.2</v>
      </c>
      <c r="L247" s="46">
        <f>+K247*F246</f>
        <v>134489.60000000001</v>
      </c>
      <c r="M247" s="62"/>
      <c r="N247" s="61">
        <f>M247*$F$246</f>
        <v>0</v>
      </c>
      <c r="O247" s="69"/>
      <c r="P247" s="70"/>
      <c r="Q247" s="62"/>
      <c r="R247" s="61">
        <f>Q247*$F$246</f>
        <v>0</v>
      </c>
      <c r="S247" s="69"/>
      <c r="T247" s="70"/>
      <c r="U247" s="62"/>
      <c r="V247" s="61">
        <f>U247*$F$246</f>
        <v>0</v>
      </c>
      <c r="W247" s="76">
        <f t="shared" si="140"/>
        <v>0</v>
      </c>
      <c r="X247" s="45">
        <v>0</v>
      </c>
      <c r="Y247" s="61">
        <f>X247*$F$246</f>
        <v>0</v>
      </c>
      <c r="Z247" s="35">
        <v>0</v>
      </c>
      <c r="AA247" s="61">
        <f>Z247*$F$246</f>
        <v>0</v>
      </c>
      <c r="AB247" s="35">
        <f t="shared" si="113"/>
        <v>0</v>
      </c>
      <c r="AC247" s="61">
        <f t="shared" si="114"/>
        <v>0</v>
      </c>
      <c r="AD247" s="82" t="e">
        <f>#REF!-(X247+Z247)</f>
        <v>#REF!</v>
      </c>
      <c r="AE247" s="61" t="e">
        <f>AD247*$F$246</f>
        <v>#REF!</v>
      </c>
      <c r="AF247" s="81"/>
    </row>
    <row r="248" spans="1:32" s="3" customFormat="1" ht="30">
      <c r="A248" s="33" t="s">
        <v>93</v>
      </c>
      <c r="B248" s="22" t="s">
        <v>33</v>
      </c>
      <c r="C248" s="102" t="s">
        <v>297</v>
      </c>
      <c r="D248" s="27"/>
      <c r="E248" s="45">
        <v>0.02</v>
      </c>
      <c r="F248" s="28">
        <f>+E248*$D$205</f>
        <v>1344896</v>
      </c>
      <c r="G248" s="35"/>
      <c r="H248" s="46">
        <f>+G248*$F248</f>
        <v>0</v>
      </c>
      <c r="I248" s="45"/>
      <c r="J248" s="61">
        <f>I248*$F$248</f>
        <v>0</v>
      </c>
      <c r="K248" s="35"/>
      <c r="L248" s="46">
        <f>+K248*$F248</f>
        <v>0</v>
      </c>
      <c r="M248" s="62"/>
      <c r="N248" s="61">
        <f>M248*$F$248</f>
        <v>0</v>
      </c>
      <c r="O248" s="69">
        <v>0.5</v>
      </c>
      <c r="P248" s="70">
        <f>+O248*$F248</f>
        <v>672448</v>
      </c>
      <c r="Q248" s="62"/>
      <c r="R248" s="61">
        <f>Q248*$F$248</f>
        <v>0</v>
      </c>
      <c r="S248" s="69">
        <v>0.5</v>
      </c>
      <c r="T248" s="70">
        <f>+S248*$F248</f>
        <v>672448</v>
      </c>
      <c r="U248" s="62"/>
      <c r="V248" s="61">
        <f>U248*$F$248</f>
        <v>0</v>
      </c>
      <c r="W248" s="76">
        <f t="shared" si="140"/>
        <v>0</v>
      </c>
      <c r="X248" s="45">
        <v>0</v>
      </c>
      <c r="Y248" s="61">
        <f>X248*$F$248</f>
        <v>0</v>
      </c>
      <c r="Z248" s="35">
        <v>0</v>
      </c>
      <c r="AA248" s="61">
        <f>Z248*$F$248</f>
        <v>0</v>
      </c>
      <c r="AB248" s="35">
        <f t="shared" si="113"/>
        <v>0</v>
      </c>
      <c r="AC248" s="61">
        <f t="shared" si="114"/>
        <v>0</v>
      </c>
      <c r="AD248" s="82" t="e">
        <f>#REF!-(X248+Z248)</f>
        <v>#REF!</v>
      </c>
      <c r="AE248" s="61" t="e">
        <f>AD248*$F$248</f>
        <v>#REF!</v>
      </c>
      <c r="AF248" s="81"/>
    </row>
    <row r="249" spans="1:32">
      <c r="A249" s="33" t="s">
        <v>298</v>
      </c>
      <c r="B249" s="34" t="s">
        <v>35</v>
      </c>
      <c r="C249" s="99" t="s">
        <v>300</v>
      </c>
      <c r="D249" s="40"/>
      <c r="E249" s="50">
        <v>0.02</v>
      </c>
      <c r="F249" s="36">
        <f>+E249*$D$205</f>
        <v>1344896</v>
      </c>
      <c r="G249" s="35"/>
      <c r="H249" s="46">
        <f>+G249*$F249</f>
        <v>0</v>
      </c>
      <c r="I249" s="45"/>
      <c r="J249" s="61">
        <f>I249*$F$249</f>
        <v>0</v>
      </c>
      <c r="K249" s="35"/>
      <c r="L249" s="46">
        <f>+K249*$F249</f>
        <v>0</v>
      </c>
      <c r="M249" s="62"/>
      <c r="N249" s="61">
        <f>M249*$F$249</f>
        <v>0</v>
      </c>
      <c r="O249" s="69"/>
      <c r="P249" s="70">
        <f>+O249*$F249</f>
        <v>0</v>
      </c>
      <c r="Q249" s="62"/>
      <c r="R249" s="61">
        <f>Q249*$F$249</f>
        <v>0</v>
      </c>
      <c r="S249" s="69">
        <v>1</v>
      </c>
      <c r="T249" s="70">
        <f>+S249*$F249</f>
        <v>1344896</v>
      </c>
      <c r="U249" s="65"/>
      <c r="V249" s="61">
        <f>U249*$F$249</f>
        <v>0</v>
      </c>
      <c r="W249" s="76">
        <f t="shared" si="140"/>
        <v>0</v>
      </c>
      <c r="X249" s="45">
        <v>0</v>
      </c>
      <c r="Y249" s="61">
        <f>X249*$F$249</f>
        <v>0</v>
      </c>
      <c r="Z249" s="35">
        <v>0</v>
      </c>
      <c r="AA249" s="61">
        <f>Z249*$F$249</f>
        <v>0</v>
      </c>
      <c r="AB249" s="35">
        <f t="shared" si="113"/>
        <v>0</v>
      </c>
      <c r="AC249" s="61">
        <f t="shared" si="114"/>
        <v>0</v>
      </c>
      <c r="AD249" s="82" t="e">
        <f>#REF!-(X249+Z249)</f>
        <v>#REF!</v>
      </c>
      <c r="AE249" s="61" t="e">
        <f>AD249*$F$249</f>
        <v>#REF!</v>
      </c>
      <c r="AF249" s="81"/>
    </row>
    <row r="250" spans="1:32">
      <c r="B250" s="51" t="s">
        <v>303</v>
      </c>
      <c r="C250" s="99" t="s">
        <v>276</v>
      </c>
      <c r="D250" s="40"/>
      <c r="E250" s="50"/>
      <c r="F250" s="36"/>
      <c r="G250" s="35"/>
      <c r="H250" s="46"/>
      <c r="I250" s="45"/>
      <c r="J250" s="61"/>
      <c r="K250" s="35"/>
      <c r="L250" s="46"/>
      <c r="M250" s="62"/>
      <c r="N250" s="61"/>
      <c r="O250" s="69"/>
      <c r="P250" s="70"/>
      <c r="Q250" s="62"/>
      <c r="R250" s="61"/>
      <c r="S250" s="69"/>
      <c r="T250" s="70"/>
      <c r="U250" s="65"/>
      <c r="V250" s="61"/>
      <c r="W250" s="76">
        <f t="shared" si="140"/>
        <v>0</v>
      </c>
      <c r="X250" s="45">
        <v>0</v>
      </c>
      <c r="Y250" s="61"/>
      <c r="Z250" s="35">
        <v>0</v>
      </c>
      <c r="AA250" s="61"/>
      <c r="AB250" s="35">
        <f t="shared" si="113"/>
        <v>0</v>
      </c>
      <c r="AC250" s="61">
        <f t="shared" si="114"/>
        <v>0</v>
      </c>
      <c r="AD250" s="82" t="e">
        <f>#REF!-(X250+Z250)</f>
        <v>#REF!</v>
      </c>
      <c r="AE250" s="61"/>
      <c r="AF250" s="81"/>
    </row>
    <row r="251" spans="1:32">
      <c r="B251" s="34"/>
      <c r="C251" s="99" t="s">
        <v>304</v>
      </c>
      <c r="D251" s="40"/>
      <c r="E251" s="50"/>
      <c r="F251" s="36"/>
      <c r="G251" s="35"/>
      <c r="H251" s="46"/>
      <c r="I251" s="45"/>
      <c r="J251" s="61"/>
      <c r="K251" s="35"/>
      <c r="L251" s="46"/>
      <c r="M251" s="62"/>
      <c r="N251" s="61"/>
      <c r="O251" s="69"/>
      <c r="P251" s="70"/>
      <c r="Q251" s="62"/>
      <c r="R251" s="61"/>
      <c r="S251" s="69"/>
      <c r="T251" s="70"/>
      <c r="U251" s="65"/>
      <c r="V251" s="61"/>
      <c r="W251" s="76">
        <f t="shared" si="140"/>
        <v>0</v>
      </c>
      <c r="X251" s="45">
        <v>0</v>
      </c>
      <c r="Y251" s="61"/>
      <c r="Z251" s="35">
        <v>0</v>
      </c>
      <c r="AA251" s="61"/>
      <c r="AB251" s="35">
        <f t="shared" si="113"/>
        <v>0</v>
      </c>
      <c r="AC251" s="61">
        <f t="shared" si="114"/>
        <v>0</v>
      </c>
      <c r="AD251" s="82" t="e">
        <f>#REF!-(X251+Z251)</f>
        <v>#REF!</v>
      </c>
      <c r="AE251" s="61"/>
      <c r="AF251" s="81"/>
    </row>
    <row r="252" spans="1:32" s="5" customFormat="1">
      <c r="A252" s="103" t="s">
        <v>30</v>
      </c>
      <c r="B252" s="48"/>
      <c r="C252" s="49" t="s">
        <v>278</v>
      </c>
      <c r="D252" s="40"/>
      <c r="E252" s="50">
        <v>0.02</v>
      </c>
      <c r="F252" s="36">
        <f>+E252*$D$205</f>
        <v>1344896</v>
      </c>
      <c r="G252" s="35">
        <v>1</v>
      </c>
      <c r="H252" s="46">
        <f>+G252*F252</f>
        <v>1344896</v>
      </c>
      <c r="I252" s="45">
        <v>1</v>
      </c>
      <c r="J252" s="61">
        <f>I252*$F$252</f>
        <v>1344896</v>
      </c>
      <c r="K252" s="35"/>
      <c r="L252" s="46"/>
      <c r="M252" s="45"/>
      <c r="N252" s="61">
        <f>M252*$F$252</f>
        <v>0</v>
      </c>
      <c r="O252" s="35"/>
      <c r="P252" s="46"/>
      <c r="Q252" s="45"/>
      <c r="R252" s="61">
        <f>Q252*$F$252</f>
        <v>0</v>
      </c>
      <c r="S252" s="35"/>
      <c r="T252" s="46"/>
      <c r="U252" s="50"/>
      <c r="V252" s="61">
        <f>U252*$F$252</f>
        <v>0</v>
      </c>
      <c r="W252" s="76">
        <f t="shared" si="140"/>
        <v>1344896</v>
      </c>
      <c r="X252" s="45">
        <v>0.8</v>
      </c>
      <c r="Y252" s="61">
        <f>X252*$F$252</f>
        <v>1075916.8</v>
      </c>
      <c r="Z252" s="35">
        <v>0.2</v>
      </c>
      <c r="AA252" s="61">
        <f>Z252*$F$252</f>
        <v>268979.20000000001</v>
      </c>
      <c r="AB252" s="35">
        <f t="shared" si="113"/>
        <v>1</v>
      </c>
      <c r="AC252" s="61">
        <f t="shared" si="114"/>
        <v>1344896</v>
      </c>
      <c r="AD252" s="82" t="e">
        <f>#REF!-(X252+Z252)</f>
        <v>#REF!</v>
      </c>
      <c r="AE252" s="61" t="e">
        <f>AD252*$F$252</f>
        <v>#REF!</v>
      </c>
      <c r="AF252" s="81"/>
    </row>
    <row r="253" spans="1:32" s="5" customFormat="1">
      <c r="A253" s="103" t="s">
        <v>30</v>
      </c>
      <c r="B253" s="48"/>
      <c r="C253" s="49" t="s">
        <v>279</v>
      </c>
      <c r="D253" s="40"/>
      <c r="E253" s="50">
        <v>0.02</v>
      </c>
      <c r="F253" s="36">
        <f>+E253*$D$205</f>
        <v>1344896</v>
      </c>
      <c r="G253" s="35">
        <v>1</v>
      </c>
      <c r="H253" s="46">
        <f>+G253*F253</f>
        <v>1344896</v>
      </c>
      <c r="I253" s="45">
        <v>1</v>
      </c>
      <c r="J253" s="61">
        <f>I253*$F$253</f>
        <v>1344896</v>
      </c>
      <c r="K253" s="35"/>
      <c r="L253" s="46"/>
      <c r="M253" s="45"/>
      <c r="N253" s="61">
        <f>M253*$F$253</f>
        <v>0</v>
      </c>
      <c r="O253" s="35"/>
      <c r="P253" s="46"/>
      <c r="Q253" s="45"/>
      <c r="R253" s="61">
        <f>Q253*$F$253</f>
        <v>0</v>
      </c>
      <c r="S253" s="35"/>
      <c r="T253" s="46"/>
      <c r="U253" s="50"/>
      <c r="V253" s="61">
        <f>U253*$F$253</f>
        <v>0</v>
      </c>
      <c r="W253" s="76">
        <f t="shared" si="140"/>
        <v>1344896</v>
      </c>
      <c r="X253" s="45">
        <v>0.9</v>
      </c>
      <c r="Y253" s="61">
        <f>X253*$F$253</f>
        <v>1210406.3999999999</v>
      </c>
      <c r="Z253" s="35">
        <v>0.1</v>
      </c>
      <c r="AA253" s="61">
        <f>Z253*$F$253</f>
        <v>134489.60000000001</v>
      </c>
      <c r="AB253" s="35">
        <f t="shared" si="113"/>
        <v>1</v>
      </c>
      <c r="AC253" s="61">
        <f t="shared" si="114"/>
        <v>1344896</v>
      </c>
      <c r="AD253" s="82" t="e">
        <f>#REF!-(X253+Z253)</f>
        <v>#REF!</v>
      </c>
      <c r="AE253" s="61" t="e">
        <f>AD253*$F$253</f>
        <v>#REF!</v>
      </c>
      <c r="AF253" s="81"/>
    </row>
    <row r="254" spans="1:32" s="5" customFormat="1">
      <c r="A254" s="103" t="s">
        <v>30</v>
      </c>
      <c r="B254" s="48"/>
      <c r="C254" s="49" t="s">
        <v>280</v>
      </c>
      <c r="D254" s="40"/>
      <c r="E254" s="50">
        <v>0.02</v>
      </c>
      <c r="F254" s="36">
        <f>+E254*$D$205</f>
        <v>1344896</v>
      </c>
      <c r="G254" s="35"/>
      <c r="H254" s="46"/>
      <c r="I254" s="45"/>
      <c r="J254" s="61">
        <f>I254*$F$254</f>
        <v>0</v>
      </c>
      <c r="K254" s="35">
        <v>1</v>
      </c>
      <c r="L254" s="46">
        <f>+K254*F254</f>
        <v>1344896</v>
      </c>
      <c r="M254" s="45">
        <v>1</v>
      </c>
      <c r="N254" s="61">
        <f>M254*$F$254</f>
        <v>1344896</v>
      </c>
      <c r="O254" s="35"/>
      <c r="P254" s="46"/>
      <c r="Q254" s="45"/>
      <c r="R254" s="61">
        <f>Q254*$F$254</f>
        <v>0</v>
      </c>
      <c r="S254" s="35"/>
      <c r="T254" s="46"/>
      <c r="U254" s="50"/>
      <c r="V254" s="61">
        <f>U254*$F$254</f>
        <v>0</v>
      </c>
      <c r="W254" s="76">
        <f t="shared" si="140"/>
        <v>1344896</v>
      </c>
      <c r="X254" s="45">
        <v>0.8</v>
      </c>
      <c r="Y254" s="61">
        <f>X254*$F$254</f>
        <v>1075916.8</v>
      </c>
      <c r="Z254" s="35">
        <v>0.2</v>
      </c>
      <c r="AA254" s="61">
        <f>Z254*$F$254</f>
        <v>268979.20000000001</v>
      </c>
      <c r="AB254" s="35">
        <f t="shared" si="113"/>
        <v>1</v>
      </c>
      <c r="AC254" s="61">
        <f t="shared" si="114"/>
        <v>1344896</v>
      </c>
      <c r="AD254" s="82" t="e">
        <f>#REF!-(X254+Z254)</f>
        <v>#REF!</v>
      </c>
      <c r="AE254" s="61" t="e">
        <f>AD254*$F$254</f>
        <v>#REF!</v>
      </c>
      <c r="AF254" s="81"/>
    </row>
    <row r="255" spans="1:32" s="5" customFormat="1">
      <c r="A255" s="103" t="s">
        <v>30</v>
      </c>
      <c r="B255" s="48"/>
      <c r="C255" s="49" t="s">
        <v>281</v>
      </c>
      <c r="D255" s="40"/>
      <c r="E255" s="50">
        <v>0.02</v>
      </c>
      <c r="F255" s="36">
        <f>+E255*$D$205</f>
        <v>1344896</v>
      </c>
      <c r="G255" s="35"/>
      <c r="H255" s="46"/>
      <c r="I255" s="45"/>
      <c r="J255" s="61">
        <f>I255*$F$255</f>
        <v>0</v>
      </c>
      <c r="K255" s="35">
        <v>1</v>
      </c>
      <c r="L255" s="46">
        <f>+K255*F255</f>
        <v>1344896</v>
      </c>
      <c r="M255" s="45">
        <v>1</v>
      </c>
      <c r="N255" s="61">
        <f>M255*$F$255</f>
        <v>1344896</v>
      </c>
      <c r="O255" s="35"/>
      <c r="P255" s="46"/>
      <c r="Q255" s="45"/>
      <c r="R255" s="61">
        <f>Q255*$F$255</f>
        <v>0</v>
      </c>
      <c r="S255" s="35"/>
      <c r="T255" s="46"/>
      <c r="U255" s="50"/>
      <c r="V255" s="61">
        <f>U255*$F$255</f>
        <v>0</v>
      </c>
      <c r="W255" s="76">
        <f t="shared" si="140"/>
        <v>1344896</v>
      </c>
      <c r="X255" s="45">
        <v>0.8</v>
      </c>
      <c r="Y255" s="61">
        <f>X255*$F$255</f>
        <v>1075916.8</v>
      </c>
      <c r="Z255" s="35">
        <v>0.2</v>
      </c>
      <c r="AA255" s="61">
        <f>Z255*$F$255</f>
        <v>268979.20000000001</v>
      </c>
      <c r="AB255" s="35">
        <f t="shared" si="113"/>
        <v>1</v>
      </c>
      <c r="AC255" s="61">
        <f t="shared" si="114"/>
        <v>1344896</v>
      </c>
      <c r="AD255" s="82" t="e">
        <f>#REF!-(X255+Z255)</f>
        <v>#REF!</v>
      </c>
      <c r="AE255" s="61" t="e">
        <f>AD255*$F$255</f>
        <v>#REF!</v>
      </c>
      <c r="AF255" s="81"/>
    </row>
    <row r="256" spans="1:32" ht="30">
      <c r="B256" s="34" t="s">
        <v>24</v>
      </c>
      <c r="C256" s="42" t="s">
        <v>283</v>
      </c>
      <c r="D256" s="40"/>
      <c r="E256" s="50"/>
      <c r="F256" s="101"/>
      <c r="G256" s="101"/>
      <c r="H256" s="101"/>
      <c r="I256" s="101"/>
      <c r="J256" s="101"/>
      <c r="K256" s="101"/>
      <c r="L256" s="101"/>
      <c r="M256" s="101"/>
      <c r="N256" s="101"/>
      <c r="O256" s="101"/>
      <c r="P256" s="101"/>
      <c r="Q256" s="101"/>
      <c r="R256" s="101"/>
      <c r="S256" s="101"/>
      <c r="T256" s="101"/>
      <c r="U256" s="101"/>
      <c r="V256" s="101"/>
      <c r="W256" s="101"/>
      <c r="X256" s="101"/>
      <c r="Y256" s="101"/>
      <c r="Z256" s="101"/>
      <c r="AA256" s="101"/>
      <c r="AB256" s="101"/>
      <c r="AC256" s="101"/>
      <c r="AD256" s="101"/>
      <c r="AE256" s="101"/>
      <c r="AF256" s="81"/>
    </row>
    <row r="257" spans="1:32">
      <c r="B257" s="34"/>
      <c r="C257" s="99" t="s">
        <v>304</v>
      </c>
      <c r="D257" s="40"/>
      <c r="E257" s="50"/>
      <c r="F257" s="36"/>
      <c r="G257" s="35"/>
      <c r="H257" s="46"/>
      <c r="I257" s="45"/>
      <c r="J257" s="61"/>
      <c r="K257" s="35"/>
      <c r="L257" s="46"/>
      <c r="M257" s="62"/>
      <c r="N257" s="63">
        <f>M257*H257</f>
        <v>0</v>
      </c>
      <c r="O257" s="69"/>
      <c r="P257" s="70"/>
      <c r="Q257" s="62"/>
      <c r="R257" s="63">
        <f>Q257*F257</f>
        <v>0</v>
      </c>
      <c r="S257" s="69"/>
      <c r="T257" s="70"/>
      <c r="U257" s="65"/>
      <c r="V257" s="63">
        <f>U257*F257</f>
        <v>0</v>
      </c>
      <c r="W257" s="76">
        <f t="shared" ref="W257:W277" si="141">J257+N257+R257+V257</f>
        <v>0</v>
      </c>
      <c r="X257" s="45">
        <v>0</v>
      </c>
      <c r="Y257" s="63">
        <f>X257*L257</f>
        <v>0</v>
      </c>
      <c r="Z257" s="35">
        <v>0</v>
      </c>
      <c r="AA257" s="63">
        <f>Z257*N257</f>
        <v>0</v>
      </c>
      <c r="AB257" s="35">
        <f t="shared" si="113"/>
        <v>0</v>
      </c>
      <c r="AC257" s="61">
        <f t="shared" si="114"/>
        <v>0</v>
      </c>
      <c r="AD257" s="82" t="e">
        <f>#REF!-(X257+Z257)</f>
        <v>#REF!</v>
      </c>
      <c r="AE257" s="63" t="e">
        <f>AD257*N257</f>
        <v>#REF!</v>
      </c>
      <c r="AF257" s="81"/>
    </row>
    <row r="258" spans="1:32" s="3" customFormat="1">
      <c r="A258" s="90" t="s">
        <v>93</v>
      </c>
      <c r="B258" s="22"/>
      <c r="C258" s="26" t="s">
        <v>305</v>
      </c>
      <c r="D258" s="27"/>
      <c r="E258" s="45">
        <v>0.02</v>
      </c>
      <c r="F258" s="28">
        <f>+E258*$D$205</f>
        <v>1344896</v>
      </c>
      <c r="G258" s="35"/>
      <c r="H258" s="46"/>
      <c r="I258" s="45"/>
      <c r="J258" s="61">
        <f>I258*$F$258</f>
        <v>0</v>
      </c>
      <c r="K258" s="35">
        <v>0.8</v>
      </c>
      <c r="L258" s="46">
        <f>+K258*F258</f>
        <v>1075916.8</v>
      </c>
      <c r="M258" s="62">
        <v>0.8</v>
      </c>
      <c r="N258" s="61">
        <f>M258*$F$258</f>
        <v>1075916.8</v>
      </c>
      <c r="O258" s="69"/>
      <c r="P258" s="70"/>
      <c r="Q258" s="62"/>
      <c r="R258" s="61">
        <f>Q258*$F$258</f>
        <v>0</v>
      </c>
      <c r="S258" s="69"/>
      <c r="T258" s="70"/>
      <c r="U258" s="62"/>
      <c r="V258" s="61">
        <f>U258*$F$258</f>
        <v>0</v>
      </c>
      <c r="W258" s="76">
        <f t="shared" si="141"/>
        <v>1075916.8</v>
      </c>
      <c r="X258" s="45">
        <v>0</v>
      </c>
      <c r="Y258" s="61">
        <f>X258*$F$258</f>
        <v>0</v>
      </c>
      <c r="Z258" s="35">
        <v>0.8</v>
      </c>
      <c r="AA258" s="61">
        <f>Z258*$F$258</f>
        <v>1075916.8</v>
      </c>
      <c r="AB258" s="35">
        <f t="shared" si="113"/>
        <v>0.8</v>
      </c>
      <c r="AC258" s="61">
        <f t="shared" si="114"/>
        <v>1075916.8</v>
      </c>
      <c r="AD258" s="82" t="e">
        <f>#REF!-(X258+Z258)</f>
        <v>#REF!</v>
      </c>
      <c r="AE258" s="61" t="e">
        <f>AD258*$F$258</f>
        <v>#REF!</v>
      </c>
      <c r="AF258" s="81"/>
    </row>
    <row r="259" spans="1:32" s="3" customFormat="1" ht="30">
      <c r="A259" s="33" t="s">
        <v>93</v>
      </c>
      <c r="B259" s="22"/>
      <c r="C259" s="26" t="s">
        <v>306</v>
      </c>
      <c r="D259" s="27"/>
      <c r="E259" s="45"/>
      <c r="F259" s="28"/>
      <c r="G259" s="35"/>
      <c r="H259" s="46"/>
      <c r="I259" s="45"/>
      <c r="J259" s="61">
        <f>I259*$F$258</f>
        <v>0</v>
      </c>
      <c r="K259" s="35"/>
      <c r="L259" s="46"/>
      <c r="M259" s="62"/>
      <c r="N259" s="61">
        <f>M259*$F$258</f>
        <v>0</v>
      </c>
      <c r="O259" s="69">
        <v>0.2</v>
      </c>
      <c r="P259" s="70">
        <f>+O259*F258</f>
        <v>268979.20000000001</v>
      </c>
      <c r="Q259" s="62">
        <v>0.2</v>
      </c>
      <c r="R259" s="61">
        <f>Q259*$F$258</f>
        <v>268979.20000000001</v>
      </c>
      <c r="S259" s="69"/>
      <c r="T259" s="70"/>
      <c r="U259" s="62"/>
      <c r="V259" s="61">
        <f>U259*$F$258</f>
        <v>0</v>
      </c>
      <c r="W259" s="76">
        <f t="shared" si="141"/>
        <v>268979.20000000001</v>
      </c>
      <c r="X259" s="45">
        <v>0</v>
      </c>
      <c r="Y259" s="61">
        <f>X259*$F$258</f>
        <v>0</v>
      </c>
      <c r="Z259" s="35">
        <v>0.15</v>
      </c>
      <c r="AA259" s="61">
        <f>Z259*$F$258</f>
        <v>201734.39999999999</v>
      </c>
      <c r="AB259" s="35">
        <f t="shared" si="113"/>
        <v>0.15</v>
      </c>
      <c r="AC259" s="61">
        <f t="shared" si="114"/>
        <v>201734.39999999999</v>
      </c>
      <c r="AD259" s="82" t="e">
        <f>#REF!-(X259+Z259)</f>
        <v>#REF!</v>
      </c>
      <c r="AE259" s="61" t="e">
        <f>AD259*$F$258</f>
        <v>#REF!</v>
      </c>
      <c r="AF259" s="81"/>
    </row>
    <row r="260" spans="1:32" s="3" customFormat="1">
      <c r="A260" s="90" t="s">
        <v>93</v>
      </c>
      <c r="B260" s="22"/>
      <c r="C260" s="26" t="s">
        <v>286</v>
      </c>
      <c r="D260" s="27"/>
      <c r="E260" s="45">
        <v>0.01</v>
      </c>
      <c r="F260" s="28">
        <f>+E260*$D$205</f>
        <v>672448</v>
      </c>
      <c r="G260" s="35"/>
      <c r="H260" s="46"/>
      <c r="I260" s="45"/>
      <c r="J260" s="61">
        <f>I260*$F$260</f>
        <v>0</v>
      </c>
      <c r="K260" s="35">
        <v>0.8</v>
      </c>
      <c r="L260" s="46">
        <f>+K260*F260</f>
        <v>537958.40000000002</v>
      </c>
      <c r="M260" s="62">
        <v>0.7</v>
      </c>
      <c r="N260" s="61">
        <f>M260*$F$260</f>
        <v>470713.59999999998</v>
      </c>
      <c r="O260" s="69"/>
      <c r="P260" s="70"/>
      <c r="Q260" s="62"/>
      <c r="R260" s="61">
        <f>Q260*$F$260</f>
        <v>0</v>
      </c>
      <c r="S260" s="69"/>
      <c r="T260" s="70"/>
      <c r="U260" s="62"/>
      <c r="V260" s="61">
        <f>U260*$F$260</f>
        <v>0</v>
      </c>
      <c r="W260" s="76">
        <f t="shared" si="141"/>
        <v>470713.59999999998</v>
      </c>
      <c r="X260" s="45">
        <v>0</v>
      </c>
      <c r="Y260" s="61">
        <f>X260*$F$260</f>
        <v>0</v>
      </c>
      <c r="Z260" s="35">
        <v>0.7</v>
      </c>
      <c r="AA260" s="61">
        <f>Z260*$F$260</f>
        <v>470713.59999999998</v>
      </c>
      <c r="AB260" s="35">
        <f t="shared" si="113"/>
        <v>0.7</v>
      </c>
      <c r="AC260" s="61">
        <f t="shared" si="114"/>
        <v>470713.59999999998</v>
      </c>
      <c r="AD260" s="80" t="e">
        <f>#REF!-(X260+Z260)</f>
        <v>#REF!</v>
      </c>
      <c r="AE260" s="61" t="e">
        <f>AD260*$F$260</f>
        <v>#REF!</v>
      </c>
      <c r="AF260" s="81"/>
    </row>
    <row r="261" spans="1:32" s="3" customFormat="1">
      <c r="A261" s="90" t="s">
        <v>93</v>
      </c>
      <c r="B261" s="22"/>
      <c r="C261" s="26" t="s">
        <v>287</v>
      </c>
      <c r="D261" s="27"/>
      <c r="E261" s="45"/>
      <c r="F261" s="28"/>
      <c r="G261" s="35"/>
      <c r="H261" s="46"/>
      <c r="I261" s="45"/>
      <c r="J261" s="61">
        <f>I261*$F$260</f>
        <v>0</v>
      </c>
      <c r="K261" s="35"/>
      <c r="L261" s="46"/>
      <c r="M261" s="62"/>
      <c r="N261" s="61">
        <f>M261*$F$260</f>
        <v>0</v>
      </c>
      <c r="O261" s="69">
        <v>0.2</v>
      </c>
      <c r="P261" s="70">
        <f>+O261*F260</f>
        <v>134489.60000000001</v>
      </c>
      <c r="Q261" s="62">
        <v>0.14000000000000001</v>
      </c>
      <c r="R261" s="61">
        <f>Q261*$F$260</f>
        <v>94142.720000000001</v>
      </c>
      <c r="S261" s="69"/>
      <c r="T261" s="70"/>
      <c r="U261" s="62"/>
      <c r="V261" s="61">
        <f>U261*$F$260</f>
        <v>0</v>
      </c>
      <c r="W261" s="76">
        <f t="shared" si="141"/>
        <v>94142.720000000001</v>
      </c>
      <c r="X261" s="45">
        <v>0</v>
      </c>
      <c r="Y261" s="61">
        <f>X261*$F$260</f>
        <v>0</v>
      </c>
      <c r="Z261" s="35">
        <v>0.14000000000000001</v>
      </c>
      <c r="AA261" s="61">
        <f>Z261*$F$260</f>
        <v>94142.720000000001</v>
      </c>
      <c r="AB261" s="35">
        <f t="shared" si="113"/>
        <v>0.14000000000000001</v>
      </c>
      <c r="AC261" s="61">
        <f t="shared" si="114"/>
        <v>94142.720000000001</v>
      </c>
      <c r="AD261" s="80" t="e">
        <f>#REF!-(X261+Z261)</f>
        <v>#REF!</v>
      </c>
      <c r="AE261" s="61" t="e">
        <f>AD261*$F$260</f>
        <v>#REF!</v>
      </c>
      <c r="AF261" s="81"/>
    </row>
    <row r="262" spans="1:32" s="3" customFormat="1">
      <c r="A262" s="33" t="s">
        <v>93</v>
      </c>
      <c r="B262" s="22"/>
      <c r="C262" s="26" t="s">
        <v>288</v>
      </c>
      <c r="D262" s="27"/>
      <c r="E262" s="45">
        <v>0.02</v>
      </c>
      <c r="F262" s="28">
        <f>+E262*$D$205</f>
        <v>1344896</v>
      </c>
      <c r="G262" s="35"/>
      <c r="H262" s="46"/>
      <c r="I262" s="45"/>
      <c r="J262" s="61">
        <f>I262*$F$262</f>
        <v>0</v>
      </c>
      <c r="K262" s="35"/>
      <c r="L262" s="46"/>
      <c r="M262" s="62"/>
      <c r="N262" s="61">
        <f>M262*$F$262</f>
        <v>0</v>
      </c>
      <c r="O262" s="69">
        <v>0.8</v>
      </c>
      <c r="P262" s="70">
        <f>+O262*F262</f>
        <v>1075916.8</v>
      </c>
      <c r="Q262" s="62">
        <v>0.8</v>
      </c>
      <c r="R262" s="61">
        <f>Q262*$F$262</f>
        <v>1075916.8</v>
      </c>
      <c r="S262" s="69"/>
      <c r="T262" s="70"/>
      <c r="U262" s="62"/>
      <c r="V262" s="61">
        <f>U262*$F$262</f>
        <v>0</v>
      </c>
      <c r="W262" s="76">
        <f t="shared" si="141"/>
        <v>1075916.8</v>
      </c>
      <c r="X262" s="45">
        <v>0</v>
      </c>
      <c r="Y262" s="61">
        <f>X262*$F$262</f>
        <v>0</v>
      </c>
      <c r="Z262" s="35">
        <v>0</v>
      </c>
      <c r="AA262" s="61">
        <f>Z262*$F$262</f>
        <v>0</v>
      </c>
      <c r="AB262" s="35">
        <f t="shared" si="113"/>
        <v>0</v>
      </c>
      <c r="AC262" s="61">
        <f t="shared" si="114"/>
        <v>0</v>
      </c>
      <c r="AD262" s="82" t="e">
        <f>#REF!-(X262+Z262)</f>
        <v>#REF!</v>
      </c>
      <c r="AE262" s="61" t="e">
        <f>AD262*$F$262</f>
        <v>#REF!</v>
      </c>
      <c r="AF262" s="81"/>
    </row>
    <row r="263" spans="1:32" s="3" customFormat="1">
      <c r="A263" s="33" t="s">
        <v>93</v>
      </c>
      <c r="B263" s="22"/>
      <c r="C263" s="26" t="s">
        <v>289</v>
      </c>
      <c r="D263" s="27"/>
      <c r="E263" s="45"/>
      <c r="F263" s="28"/>
      <c r="G263" s="35"/>
      <c r="H263" s="46"/>
      <c r="I263" s="45"/>
      <c r="J263" s="61">
        <f>I263*$F$262</f>
        <v>0</v>
      </c>
      <c r="K263" s="35"/>
      <c r="L263" s="46"/>
      <c r="M263" s="62"/>
      <c r="N263" s="61">
        <f>M263*$F$262</f>
        <v>0</v>
      </c>
      <c r="O263" s="69"/>
      <c r="P263" s="70"/>
      <c r="Q263" s="62"/>
      <c r="R263" s="61">
        <f>Q263*$F$262</f>
        <v>0</v>
      </c>
      <c r="S263" s="69">
        <v>0.2</v>
      </c>
      <c r="T263" s="70">
        <f>+S263*F262</f>
        <v>268979.20000000001</v>
      </c>
      <c r="U263" s="62">
        <v>0.2</v>
      </c>
      <c r="V263" s="61">
        <f>U263*$F$262</f>
        <v>268979.20000000001</v>
      </c>
      <c r="W263" s="76">
        <f t="shared" si="141"/>
        <v>268979.20000000001</v>
      </c>
      <c r="X263" s="45">
        <v>0</v>
      </c>
      <c r="Y263" s="61">
        <f>X263*$F$262</f>
        <v>0</v>
      </c>
      <c r="Z263" s="35">
        <v>0</v>
      </c>
      <c r="AA263" s="61">
        <f>Z263*$F$262</f>
        <v>0</v>
      </c>
      <c r="AB263" s="35">
        <f t="shared" ref="AB263:AB326" si="142">X263+Z263</f>
        <v>0</v>
      </c>
      <c r="AC263" s="61">
        <f t="shared" ref="AC263:AC326" si="143">Y263+AA263</f>
        <v>0</v>
      </c>
      <c r="AD263" s="82" t="e">
        <f>#REF!-(X263+Z263)</f>
        <v>#REF!</v>
      </c>
      <c r="AE263" s="61" t="e">
        <f>AD263*$F$262</f>
        <v>#REF!</v>
      </c>
      <c r="AF263" s="81"/>
    </row>
    <row r="264" spans="1:32" s="3" customFormat="1">
      <c r="A264" s="33" t="s">
        <v>93</v>
      </c>
      <c r="B264" s="22"/>
      <c r="C264" s="26" t="s">
        <v>290</v>
      </c>
      <c r="D264" s="27"/>
      <c r="E264" s="45">
        <v>0.01</v>
      </c>
      <c r="F264" s="28">
        <f>+E264*$D$205</f>
        <v>672448</v>
      </c>
      <c r="G264" s="35"/>
      <c r="H264" s="46"/>
      <c r="I264" s="45"/>
      <c r="J264" s="61">
        <f>I264*$F$264</f>
        <v>0</v>
      </c>
      <c r="K264" s="35"/>
      <c r="L264" s="46"/>
      <c r="M264" s="62"/>
      <c r="N264" s="61">
        <f>M264*$F$264</f>
        <v>0</v>
      </c>
      <c r="O264" s="69">
        <v>0.8</v>
      </c>
      <c r="P264" s="70">
        <f>+O264*F264</f>
        <v>537958.40000000002</v>
      </c>
      <c r="Q264" s="62">
        <v>0.8</v>
      </c>
      <c r="R264" s="61">
        <f>Q264*$F$264</f>
        <v>537958.40000000002</v>
      </c>
      <c r="S264" s="69"/>
      <c r="T264" s="70"/>
      <c r="U264" s="62"/>
      <c r="V264" s="61">
        <f>U264*$F$264</f>
        <v>0</v>
      </c>
      <c r="W264" s="76">
        <f t="shared" si="141"/>
        <v>537958.40000000002</v>
      </c>
      <c r="X264" s="45">
        <v>0</v>
      </c>
      <c r="Y264" s="61">
        <f>X264*$F$264</f>
        <v>0</v>
      </c>
      <c r="Z264" s="35">
        <v>0.7</v>
      </c>
      <c r="AA264" s="61">
        <f>Z264*$F$264</f>
        <v>470713.59999999998</v>
      </c>
      <c r="AB264" s="35">
        <f t="shared" si="142"/>
        <v>0.7</v>
      </c>
      <c r="AC264" s="61">
        <f t="shared" si="143"/>
        <v>470713.59999999998</v>
      </c>
      <c r="AD264" s="82" t="e">
        <f>#REF!-(X264+Z264)</f>
        <v>#REF!</v>
      </c>
      <c r="AE264" s="61" t="e">
        <f>AD264*$F$264</f>
        <v>#REF!</v>
      </c>
      <c r="AF264" s="81"/>
    </row>
    <row r="265" spans="1:32" s="3" customFormat="1">
      <c r="A265" s="33" t="s">
        <v>93</v>
      </c>
      <c r="B265" s="22"/>
      <c r="C265" s="26" t="s">
        <v>291</v>
      </c>
      <c r="D265" s="27"/>
      <c r="E265" s="45"/>
      <c r="F265" s="28"/>
      <c r="G265" s="35"/>
      <c r="H265" s="46"/>
      <c r="I265" s="45"/>
      <c r="J265" s="61">
        <f>I265*$F$264</f>
        <v>0</v>
      </c>
      <c r="K265" s="35"/>
      <c r="L265" s="46"/>
      <c r="M265" s="62"/>
      <c r="N265" s="61">
        <f>M265*$F$264</f>
        <v>0</v>
      </c>
      <c r="O265" s="69"/>
      <c r="P265" s="70"/>
      <c r="Q265" s="62"/>
      <c r="R265" s="61">
        <f>Q265*$F$264</f>
        <v>0</v>
      </c>
      <c r="S265" s="69">
        <v>0.2</v>
      </c>
      <c r="T265" s="70">
        <f>+S265*F264</f>
        <v>134489.60000000001</v>
      </c>
      <c r="U265" s="62">
        <v>0.2</v>
      </c>
      <c r="V265" s="61">
        <f>U265*$F$264</f>
        <v>134489.60000000001</v>
      </c>
      <c r="W265" s="76">
        <f t="shared" si="141"/>
        <v>134489.60000000001</v>
      </c>
      <c r="X265" s="45">
        <v>0</v>
      </c>
      <c r="Y265" s="61">
        <f>X265*$F$264</f>
        <v>0</v>
      </c>
      <c r="Z265" s="35">
        <v>0.14000000000000001</v>
      </c>
      <c r="AA265" s="61">
        <f>Z265*$F$264</f>
        <v>94142.720000000001</v>
      </c>
      <c r="AB265" s="35">
        <f t="shared" si="142"/>
        <v>0.14000000000000001</v>
      </c>
      <c r="AC265" s="61">
        <f t="shared" si="143"/>
        <v>94142.720000000001</v>
      </c>
      <c r="AD265" s="82" t="e">
        <f>#REF!-(X265+Z265)</f>
        <v>#REF!</v>
      </c>
      <c r="AE265" s="61" t="e">
        <f>AD265*$F$264</f>
        <v>#REF!</v>
      </c>
      <c r="AF265" s="81"/>
    </row>
    <row r="266" spans="1:32" s="4" customFormat="1">
      <c r="A266" s="33" t="s">
        <v>93</v>
      </c>
      <c r="B266" s="24"/>
      <c r="C266" s="26" t="s">
        <v>292</v>
      </c>
      <c r="D266" s="27"/>
      <c r="E266" s="45">
        <v>0.01</v>
      </c>
      <c r="F266" s="28">
        <f>+E266*$D$205</f>
        <v>672448</v>
      </c>
      <c r="G266" s="35">
        <v>0.8</v>
      </c>
      <c r="H266" s="46">
        <f>+G266*F266</f>
        <v>537958.40000000002</v>
      </c>
      <c r="I266" s="45">
        <v>0.8</v>
      </c>
      <c r="J266" s="61">
        <f>I266*$F$266</f>
        <v>537958.40000000002</v>
      </c>
      <c r="K266" s="35"/>
      <c r="L266" s="46"/>
      <c r="M266" s="45"/>
      <c r="N266" s="61">
        <f>M266*$F$266</f>
        <v>0</v>
      </c>
      <c r="O266" s="35"/>
      <c r="P266" s="46"/>
      <c r="Q266" s="45"/>
      <c r="R266" s="61">
        <f>Q266*$F$266</f>
        <v>0</v>
      </c>
      <c r="S266" s="35"/>
      <c r="T266" s="46"/>
      <c r="U266" s="45"/>
      <c r="V266" s="61">
        <f>U266*$F$266</f>
        <v>0</v>
      </c>
      <c r="W266" s="76">
        <f t="shared" si="141"/>
        <v>537958.40000000002</v>
      </c>
      <c r="X266" s="45">
        <v>0.4</v>
      </c>
      <c r="Y266" s="61">
        <f>X266*$F$266</f>
        <v>268979.20000000001</v>
      </c>
      <c r="Z266" s="35">
        <v>0.3</v>
      </c>
      <c r="AA266" s="61">
        <f>Z266*$F$266</f>
        <v>201734.39999999999</v>
      </c>
      <c r="AB266" s="35">
        <f t="shared" si="142"/>
        <v>0.7</v>
      </c>
      <c r="AC266" s="61">
        <f t="shared" si="143"/>
        <v>470713.59999999998</v>
      </c>
      <c r="AD266" s="82" t="e">
        <f>#REF!-(X266+Z266)</f>
        <v>#REF!</v>
      </c>
      <c r="AE266" s="61" t="e">
        <f>AD266*$F$266</f>
        <v>#REF!</v>
      </c>
      <c r="AF266" s="81"/>
    </row>
    <row r="267" spans="1:32" s="3" customFormat="1">
      <c r="A267" s="33" t="s">
        <v>93</v>
      </c>
      <c r="B267" s="22"/>
      <c r="C267" s="26" t="s">
        <v>293</v>
      </c>
      <c r="D267" s="27"/>
      <c r="E267" s="45"/>
      <c r="F267" s="28"/>
      <c r="G267" s="35"/>
      <c r="H267" s="46"/>
      <c r="I267" s="45"/>
      <c r="J267" s="61">
        <f>I267*$F$266</f>
        <v>0</v>
      </c>
      <c r="K267" s="35">
        <v>0.2</v>
      </c>
      <c r="L267" s="46">
        <f>+K267*F266</f>
        <v>134489.60000000001</v>
      </c>
      <c r="M267" s="62">
        <v>0.2</v>
      </c>
      <c r="N267" s="61">
        <f>M267*$F$266</f>
        <v>134489.60000000001</v>
      </c>
      <c r="O267" s="69"/>
      <c r="P267" s="70"/>
      <c r="Q267" s="62"/>
      <c r="R267" s="61">
        <f>Q267*$F$266</f>
        <v>0</v>
      </c>
      <c r="S267" s="69"/>
      <c r="T267" s="70"/>
      <c r="U267" s="62"/>
      <c r="V267" s="61">
        <f>U267*$F$266</f>
        <v>0</v>
      </c>
      <c r="W267" s="76">
        <f t="shared" si="141"/>
        <v>134489.60000000001</v>
      </c>
      <c r="X267" s="45">
        <v>0.1</v>
      </c>
      <c r="Y267" s="61">
        <f>X267*$F$266</f>
        <v>67244.800000000003</v>
      </c>
      <c r="Z267" s="35">
        <v>0.04</v>
      </c>
      <c r="AA267" s="61">
        <f>Z267*$F$266</f>
        <v>26897.919999999998</v>
      </c>
      <c r="AB267" s="35">
        <f t="shared" si="142"/>
        <v>0.14000000000000001</v>
      </c>
      <c r="AC267" s="61">
        <f t="shared" si="143"/>
        <v>94142.720000000001</v>
      </c>
      <c r="AD267" s="82" t="e">
        <f>#REF!-(X267+Z267)</f>
        <v>#REF!</v>
      </c>
      <c r="AE267" s="61" t="e">
        <f>AD267*$F$266</f>
        <v>#REF!</v>
      </c>
      <c r="AF267" s="81"/>
    </row>
    <row r="268" spans="1:32" s="3" customFormat="1">
      <c r="A268" s="33" t="s">
        <v>93</v>
      </c>
      <c r="B268" s="22"/>
      <c r="C268" s="26" t="s">
        <v>294</v>
      </c>
      <c r="D268" s="27"/>
      <c r="E268" s="45">
        <v>0.01</v>
      </c>
      <c r="F268" s="28">
        <f>+E268*$D$205</f>
        <v>672448</v>
      </c>
      <c r="G268" s="35">
        <v>0.8</v>
      </c>
      <c r="H268" s="46">
        <f>+G268*F268</f>
        <v>537958.40000000002</v>
      </c>
      <c r="I268" s="45"/>
      <c r="J268" s="61">
        <f>I268*$F$268</f>
        <v>0</v>
      </c>
      <c r="K268" s="35"/>
      <c r="L268" s="46"/>
      <c r="M268" s="62"/>
      <c r="N268" s="61">
        <f>M268*$F$268</f>
        <v>0</v>
      </c>
      <c r="O268" s="69"/>
      <c r="P268" s="70"/>
      <c r="Q268" s="62"/>
      <c r="R268" s="61">
        <f>Q268*$F$268</f>
        <v>0</v>
      </c>
      <c r="S268" s="69"/>
      <c r="T268" s="70"/>
      <c r="U268" s="62"/>
      <c r="V268" s="61">
        <f>U268*$F$268</f>
        <v>0</v>
      </c>
      <c r="W268" s="76">
        <f t="shared" si="141"/>
        <v>0</v>
      </c>
      <c r="X268" s="45">
        <v>0</v>
      </c>
      <c r="Y268" s="61">
        <f>X268*$F$268</f>
        <v>0</v>
      </c>
      <c r="Z268" s="35">
        <v>0</v>
      </c>
      <c r="AA268" s="61">
        <f>Z268*$F$268</f>
        <v>0</v>
      </c>
      <c r="AB268" s="35">
        <f t="shared" si="142"/>
        <v>0</v>
      </c>
      <c r="AC268" s="61">
        <f t="shared" si="143"/>
        <v>0</v>
      </c>
      <c r="AD268" s="82" t="e">
        <f>#REF!-(X268+Z268)</f>
        <v>#REF!</v>
      </c>
      <c r="AE268" s="61" t="e">
        <f>AD268*$F$268</f>
        <v>#REF!</v>
      </c>
      <c r="AF268" s="81"/>
    </row>
    <row r="269" spans="1:32" s="3" customFormat="1">
      <c r="A269" s="33" t="s">
        <v>93</v>
      </c>
      <c r="B269" s="22"/>
      <c r="C269" s="26" t="s">
        <v>295</v>
      </c>
      <c r="D269" s="27"/>
      <c r="E269" s="45"/>
      <c r="F269" s="28"/>
      <c r="G269" s="35"/>
      <c r="H269" s="46"/>
      <c r="I269" s="45"/>
      <c r="J269" s="61">
        <f>I269*$F$268</f>
        <v>0</v>
      </c>
      <c r="K269" s="35">
        <v>0.2</v>
      </c>
      <c r="L269" s="46">
        <f>+K269*F268</f>
        <v>134489.60000000001</v>
      </c>
      <c r="M269" s="62"/>
      <c r="N269" s="61">
        <f>M269*$F$268</f>
        <v>0</v>
      </c>
      <c r="O269" s="69"/>
      <c r="P269" s="70"/>
      <c r="Q269" s="62"/>
      <c r="R269" s="61">
        <f>Q269*$F$268</f>
        <v>0</v>
      </c>
      <c r="S269" s="69"/>
      <c r="T269" s="70"/>
      <c r="U269" s="62"/>
      <c r="V269" s="61">
        <f>U269*$F$268</f>
        <v>0</v>
      </c>
      <c r="W269" s="76">
        <f t="shared" si="141"/>
        <v>0</v>
      </c>
      <c r="X269" s="45">
        <v>0</v>
      </c>
      <c r="Y269" s="61">
        <f>X269*$F$268</f>
        <v>0</v>
      </c>
      <c r="Z269" s="35">
        <v>0</v>
      </c>
      <c r="AA269" s="61">
        <f>Z269*$F$268</f>
        <v>0</v>
      </c>
      <c r="AB269" s="35">
        <f t="shared" si="142"/>
        <v>0</v>
      </c>
      <c r="AC269" s="61">
        <f t="shared" si="143"/>
        <v>0</v>
      </c>
      <c r="AD269" s="82" t="e">
        <f>#REF!-(X269+Z269)</f>
        <v>#REF!</v>
      </c>
      <c r="AE269" s="61" t="e">
        <f>AD269*$F$268</f>
        <v>#REF!</v>
      </c>
      <c r="AF269" s="81"/>
    </row>
    <row r="270" spans="1:32" ht="30">
      <c r="A270" s="33" t="s">
        <v>93</v>
      </c>
      <c r="B270" s="34" t="s">
        <v>33</v>
      </c>
      <c r="C270" s="102" t="s">
        <v>297</v>
      </c>
      <c r="D270" s="40"/>
      <c r="E270" s="50">
        <v>0.02</v>
      </c>
      <c r="F270" s="36">
        <f>+E270*$D$205</f>
        <v>1344896</v>
      </c>
      <c r="G270" s="35"/>
      <c r="H270" s="46">
        <f>+G270*$F270</f>
        <v>0</v>
      </c>
      <c r="I270" s="45"/>
      <c r="J270" s="61">
        <f>I270*$F$270</f>
        <v>0</v>
      </c>
      <c r="K270" s="35"/>
      <c r="L270" s="46">
        <f>+K270*$F270</f>
        <v>0</v>
      </c>
      <c r="M270" s="62"/>
      <c r="N270" s="61">
        <f>M270*$F$270</f>
        <v>0</v>
      </c>
      <c r="O270" s="69">
        <v>0.7</v>
      </c>
      <c r="P270" s="70">
        <f>+O270*$F270</f>
        <v>941427.19999999995</v>
      </c>
      <c r="Q270" s="62"/>
      <c r="R270" s="61">
        <f>Q270*$F$270</f>
        <v>0</v>
      </c>
      <c r="S270" s="69">
        <v>0.3</v>
      </c>
      <c r="T270" s="70">
        <f>+S270*$F270</f>
        <v>403468.79999999999</v>
      </c>
      <c r="U270" s="65"/>
      <c r="V270" s="61">
        <f>U270*$F$270</f>
        <v>0</v>
      </c>
      <c r="W270" s="76">
        <f t="shared" si="141"/>
        <v>0</v>
      </c>
      <c r="X270" s="45">
        <v>0</v>
      </c>
      <c r="Y270" s="61">
        <f>X270*$F$270</f>
        <v>0</v>
      </c>
      <c r="Z270" s="35">
        <v>0</v>
      </c>
      <c r="AA270" s="61">
        <f>Z270*$F$270</f>
        <v>0</v>
      </c>
      <c r="AB270" s="35">
        <f t="shared" si="142"/>
        <v>0</v>
      </c>
      <c r="AC270" s="61">
        <f t="shared" si="143"/>
        <v>0</v>
      </c>
      <c r="AD270" s="82" t="e">
        <f>#REF!-(X270+Z270)</f>
        <v>#REF!</v>
      </c>
      <c r="AE270" s="61" t="e">
        <f>AD270*$F$270</f>
        <v>#REF!</v>
      </c>
      <c r="AF270" s="81"/>
    </row>
    <row r="271" spans="1:32">
      <c r="A271" s="33" t="s">
        <v>298</v>
      </c>
      <c r="B271" s="34" t="s">
        <v>35</v>
      </c>
      <c r="C271" s="99" t="s">
        <v>300</v>
      </c>
      <c r="D271" s="40"/>
      <c r="E271" s="50">
        <v>0.02</v>
      </c>
      <c r="F271" s="36">
        <f>+E271*$D$205</f>
        <v>1344896</v>
      </c>
      <c r="G271" s="35"/>
      <c r="H271" s="46">
        <f>+G271*$F271</f>
        <v>0</v>
      </c>
      <c r="I271" s="45"/>
      <c r="J271" s="61">
        <f>I271*$F$271</f>
        <v>0</v>
      </c>
      <c r="K271" s="35"/>
      <c r="L271" s="46">
        <f>+K271*$F271</f>
        <v>0</v>
      </c>
      <c r="M271" s="62"/>
      <c r="N271" s="61">
        <f>M271*$F$271</f>
        <v>0</v>
      </c>
      <c r="O271" s="69"/>
      <c r="P271" s="70">
        <f>+O271*$F271</f>
        <v>0</v>
      </c>
      <c r="Q271" s="62"/>
      <c r="R271" s="61">
        <f>Q271*$F$271</f>
        <v>0</v>
      </c>
      <c r="S271" s="69">
        <v>1</v>
      </c>
      <c r="T271" s="70">
        <f>+S271*$F271</f>
        <v>1344896</v>
      </c>
      <c r="U271" s="65"/>
      <c r="V271" s="61">
        <f>U271*$F$271</f>
        <v>0</v>
      </c>
      <c r="W271" s="76">
        <f t="shared" si="141"/>
        <v>0</v>
      </c>
      <c r="X271" s="45">
        <v>0</v>
      </c>
      <c r="Y271" s="61">
        <f>X271*$F$271</f>
        <v>0</v>
      </c>
      <c r="Z271" s="35">
        <v>0</v>
      </c>
      <c r="AA271" s="61">
        <f>Z271*$F$271</f>
        <v>0</v>
      </c>
      <c r="AB271" s="35">
        <f t="shared" si="142"/>
        <v>0</v>
      </c>
      <c r="AC271" s="61">
        <f t="shared" si="143"/>
        <v>0</v>
      </c>
      <c r="AD271" s="82" t="e">
        <f>#REF!-(X271+Z271)</f>
        <v>#REF!</v>
      </c>
      <c r="AE271" s="61" t="e">
        <f>AD271*$F$271</f>
        <v>#REF!</v>
      </c>
      <c r="AF271" s="81"/>
    </row>
    <row r="272" spans="1:32">
      <c r="B272" s="51" t="s">
        <v>307</v>
      </c>
      <c r="C272" s="99" t="s">
        <v>276</v>
      </c>
      <c r="D272" s="40"/>
      <c r="E272" s="50"/>
      <c r="F272" s="36"/>
      <c r="G272" s="35"/>
      <c r="H272" s="46"/>
      <c r="I272" s="45"/>
      <c r="J272" s="61"/>
      <c r="K272" s="35"/>
      <c r="L272" s="46"/>
      <c r="M272" s="62"/>
      <c r="N272" s="61"/>
      <c r="O272" s="69"/>
      <c r="P272" s="70"/>
      <c r="Q272" s="62"/>
      <c r="R272" s="61"/>
      <c r="S272" s="69"/>
      <c r="T272" s="70"/>
      <c r="U272" s="65"/>
      <c r="V272" s="61"/>
      <c r="W272" s="76">
        <f t="shared" si="141"/>
        <v>0</v>
      </c>
      <c r="X272" s="45">
        <v>0</v>
      </c>
      <c r="Y272" s="61"/>
      <c r="Z272" s="35">
        <v>0</v>
      </c>
      <c r="AA272" s="61"/>
      <c r="AB272" s="35">
        <f t="shared" si="142"/>
        <v>0</v>
      </c>
      <c r="AC272" s="61">
        <f t="shared" si="143"/>
        <v>0</v>
      </c>
      <c r="AD272" s="82" t="e">
        <f>#REF!-(X272+Z272)</f>
        <v>#REF!</v>
      </c>
      <c r="AE272" s="61"/>
      <c r="AF272" s="81"/>
    </row>
    <row r="273" spans="1:32">
      <c r="B273" s="34"/>
      <c r="C273" s="99" t="s">
        <v>308</v>
      </c>
      <c r="D273" s="40"/>
      <c r="E273" s="50"/>
      <c r="F273" s="36"/>
      <c r="G273" s="35"/>
      <c r="H273" s="46"/>
      <c r="I273" s="45"/>
      <c r="J273" s="61"/>
      <c r="K273" s="35"/>
      <c r="L273" s="46"/>
      <c r="M273" s="62"/>
      <c r="N273" s="61"/>
      <c r="O273" s="69"/>
      <c r="P273" s="70"/>
      <c r="Q273" s="62"/>
      <c r="R273" s="61"/>
      <c r="S273" s="69"/>
      <c r="T273" s="70"/>
      <c r="U273" s="65"/>
      <c r="V273" s="61"/>
      <c r="W273" s="76">
        <f t="shared" si="141"/>
        <v>0</v>
      </c>
      <c r="X273" s="45">
        <v>0</v>
      </c>
      <c r="Y273" s="61"/>
      <c r="Z273" s="35">
        <v>0</v>
      </c>
      <c r="AA273" s="61"/>
      <c r="AB273" s="35">
        <f t="shared" si="142"/>
        <v>0</v>
      </c>
      <c r="AC273" s="61">
        <f t="shared" si="143"/>
        <v>0</v>
      </c>
      <c r="AD273" s="82" t="e">
        <f>#REF!-(X273+Z273)</f>
        <v>#REF!</v>
      </c>
      <c r="AE273" s="61"/>
      <c r="AF273" s="81"/>
    </row>
    <row r="274" spans="1:32">
      <c r="A274" s="33" t="s">
        <v>30</v>
      </c>
      <c r="B274" s="34"/>
      <c r="C274" s="49" t="s">
        <v>278</v>
      </c>
      <c r="D274" s="40"/>
      <c r="E274" s="50">
        <v>0.02</v>
      </c>
      <c r="F274" s="36">
        <f>+E274*$D$205</f>
        <v>1344896</v>
      </c>
      <c r="G274" s="35">
        <v>1</v>
      </c>
      <c r="H274" s="46">
        <f>+G274*F274</f>
        <v>1344896</v>
      </c>
      <c r="I274" s="45">
        <v>1</v>
      </c>
      <c r="J274" s="61">
        <f>I274*$F$274</f>
        <v>1344896</v>
      </c>
      <c r="K274" s="35"/>
      <c r="L274" s="46"/>
      <c r="M274" s="62"/>
      <c r="N274" s="61">
        <f>M274*$F$274</f>
        <v>0</v>
      </c>
      <c r="O274" s="69"/>
      <c r="P274" s="70"/>
      <c r="Q274" s="62"/>
      <c r="R274" s="61">
        <f>Q274*$F$274</f>
        <v>0</v>
      </c>
      <c r="S274" s="69"/>
      <c r="T274" s="70"/>
      <c r="U274" s="65"/>
      <c r="V274" s="61">
        <f>U274*$F$274</f>
        <v>0</v>
      </c>
      <c r="W274" s="76">
        <f t="shared" si="141"/>
        <v>1344896</v>
      </c>
      <c r="X274" s="45">
        <v>0.9</v>
      </c>
      <c r="Y274" s="61">
        <f>X274*$F$274</f>
        <v>1210406.3999999999</v>
      </c>
      <c r="Z274" s="35">
        <v>0.1</v>
      </c>
      <c r="AA274" s="61">
        <f>Z274*$F$274</f>
        <v>134489.60000000001</v>
      </c>
      <c r="AB274" s="35">
        <f t="shared" si="142"/>
        <v>1</v>
      </c>
      <c r="AC274" s="61">
        <f t="shared" si="143"/>
        <v>1344896</v>
      </c>
      <c r="AD274" s="82" t="e">
        <f>#REF!-(X274+Z274)</f>
        <v>#REF!</v>
      </c>
      <c r="AE274" s="61" t="e">
        <f>AD274*$F$274</f>
        <v>#REF!</v>
      </c>
      <c r="AF274" s="81"/>
    </row>
    <row r="275" spans="1:32">
      <c r="A275" s="33" t="s">
        <v>30</v>
      </c>
      <c r="B275" s="34"/>
      <c r="C275" s="49" t="s">
        <v>279</v>
      </c>
      <c r="D275" s="40"/>
      <c r="E275" s="50">
        <v>0.02</v>
      </c>
      <c r="F275" s="36">
        <f t="shared" ref="F275:F277" si="144">+E275*$D$205</f>
        <v>1344896</v>
      </c>
      <c r="G275" s="35">
        <v>1</v>
      </c>
      <c r="H275" s="46">
        <f>+G275*F275</f>
        <v>1344896</v>
      </c>
      <c r="I275" s="45">
        <v>1</v>
      </c>
      <c r="J275" s="61">
        <f>I275*$F$275</f>
        <v>1344896</v>
      </c>
      <c r="K275" s="35"/>
      <c r="L275" s="46"/>
      <c r="M275" s="62"/>
      <c r="N275" s="61">
        <f>M275*$F$275</f>
        <v>0</v>
      </c>
      <c r="O275" s="69"/>
      <c r="P275" s="70"/>
      <c r="Q275" s="62"/>
      <c r="R275" s="61">
        <f>Q275*$F$275</f>
        <v>0</v>
      </c>
      <c r="S275" s="69"/>
      <c r="T275" s="70"/>
      <c r="U275" s="65"/>
      <c r="V275" s="61">
        <f>U275*$F$275</f>
        <v>0</v>
      </c>
      <c r="W275" s="76">
        <f t="shared" si="141"/>
        <v>1344896</v>
      </c>
      <c r="X275" s="45">
        <v>0.9</v>
      </c>
      <c r="Y275" s="61">
        <f>X275*$F$275</f>
        <v>1210406.3999999999</v>
      </c>
      <c r="Z275" s="35">
        <v>0.1</v>
      </c>
      <c r="AA275" s="61">
        <f>Z275*$F$275</f>
        <v>134489.60000000001</v>
      </c>
      <c r="AB275" s="35">
        <f t="shared" si="142"/>
        <v>1</v>
      </c>
      <c r="AC275" s="61">
        <f t="shared" si="143"/>
        <v>1344896</v>
      </c>
      <c r="AD275" s="82" t="e">
        <f>#REF!-(X275+Z275)</f>
        <v>#REF!</v>
      </c>
      <c r="AE275" s="61" t="e">
        <f>AD275*$F$275</f>
        <v>#REF!</v>
      </c>
      <c r="AF275" s="81"/>
    </row>
    <row r="276" spans="1:32">
      <c r="A276" s="33" t="s">
        <v>30</v>
      </c>
      <c r="B276" s="34"/>
      <c r="C276" s="49" t="s">
        <v>280</v>
      </c>
      <c r="D276" s="40"/>
      <c r="E276" s="50">
        <v>0.02</v>
      </c>
      <c r="F276" s="36">
        <f t="shared" si="144"/>
        <v>1344896</v>
      </c>
      <c r="G276" s="35"/>
      <c r="H276" s="46"/>
      <c r="I276" s="45"/>
      <c r="J276" s="61">
        <f>I276*$F$276</f>
        <v>0</v>
      </c>
      <c r="K276" s="35">
        <v>1</v>
      </c>
      <c r="L276" s="46">
        <f>+K276*F276</f>
        <v>1344896</v>
      </c>
      <c r="M276" s="62">
        <v>1</v>
      </c>
      <c r="N276" s="61">
        <f>M276*$F$276</f>
        <v>1344896</v>
      </c>
      <c r="O276" s="69"/>
      <c r="P276" s="70"/>
      <c r="Q276" s="62"/>
      <c r="R276" s="61">
        <f>Q276*$F$276</f>
        <v>0</v>
      </c>
      <c r="S276" s="69"/>
      <c r="T276" s="70"/>
      <c r="U276" s="65"/>
      <c r="V276" s="61">
        <f>U276*$F$276</f>
        <v>0</v>
      </c>
      <c r="W276" s="76">
        <f t="shared" si="141"/>
        <v>1344896</v>
      </c>
      <c r="X276" s="45">
        <v>0.9</v>
      </c>
      <c r="Y276" s="61">
        <f>X276*$F$276</f>
        <v>1210406.3999999999</v>
      </c>
      <c r="Z276" s="35">
        <v>0.1</v>
      </c>
      <c r="AA276" s="61">
        <f>Z276*$F$276</f>
        <v>134489.60000000001</v>
      </c>
      <c r="AB276" s="35">
        <f t="shared" si="142"/>
        <v>1</v>
      </c>
      <c r="AC276" s="61">
        <f t="shared" si="143"/>
        <v>1344896</v>
      </c>
      <c r="AD276" s="82" t="e">
        <f>#REF!-(X276+Z276)</f>
        <v>#REF!</v>
      </c>
      <c r="AE276" s="61" t="e">
        <f>AD276*$F$276</f>
        <v>#REF!</v>
      </c>
      <c r="AF276" s="81"/>
    </row>
    <row r="277" spans="1:32">
      <c r="A277" s="33" t="s">
        <v>30</v>
      </c>
      <c r="B277" s="34"/>
      <c r="C277" s="49" t="s">
        <v>281</v>
      </c>
      <c r="D277" s="40"/>
      <c r="E277" s="50">
        <v>0.02</v>
      </c>
      <c r="F277" s="36">
        <f t="shared" si="144"/>
        <v>1344896</v>
      </c>
      <c r="G277" s="35"/>
      <c r="H277" s="46"/>
      <c r="I277" s="45"/>
      <c r="J277" s="61">
        <f>I277*$F$277</f>
        <v>0</v>
      </c>
      <c r="K277" s="35">
        <v>1</v>
      </c>
      <c r="L277" s="46">
        <f>+K277*F277</f>
        <v>1344896</v>
      </c>
      <c r="M277" s="62">
        <v>1</v>
      </c>
      <c r="N277" s="61">
        <f>M277*$F$277</f>
        <v>1344896</v>
      </c>
      <c r="O277" s="69"/>
      <c r="P277" s="70"/>
      <c r="Q277" s="62"/>
      <c r="R277" s="61">
        <f>Q277*$F$277</f>
        <v>0</v>
      </c>
      <c r="S277" s="69"/>
      <c r="T277" s="70"/>
      <c r="U277" s="65"/>
      <c r="V277" s="61">
        <f>U277*$F$277</f>
        <v>0</v>
      </c>
      <c r="W277" s="76">
        <f t="shared" si="141"/>
        <v>1344896</v>
      </c>
      <c r="X277" s="45">
        <v>0.9</v>
      </c>
      <c r="Y277" s="61">
        <f>X277*$F$277</f>
        <v>1210406.3999999999</v>
      </c>
      <c r="Z277" s="35">
        <v>0.1</v>
      </c>
      <c r="AA277" s="61">
        <f>Z277*$F$277</f>
        <v>134489.60000000001</v>
      </c>
      <c r="AB277" s="35">
        <f t="shared" si="142"/>
        <v>1</v>
      </c>
      <c r="AC277" s="61">
        <f t="shared" si="143"/>
        <v>1344896</v>
      </c>
      <c r="AD277" s="82" t="e">
        <f>#REF!-(X277+Z277)</f>
        <v>#REF!</v>
      </c>
      <c r="AE277" s="61" t="e">
        <f>AD277*$F$277</f>
        <v>#REF!</v>
      </c>
      <c r="AF277" s="81"/>
    </row>
    <row r="278" spans="1:32" ht="30">
      <c r="B278" s="34" t="s">
        <v>24</v>
      </c>
      <c r="C278" s="42" t="s">
        <v>283</v>
      </c>
      <c r="D278" s="40"/>
      <c r="E278" s="50"/>
      <c r="F278" s="101"/>
      <c r="G278" s="101"/>
      <c r="H278" s="101"/>
      <c r="I278" s="101"/>
      <c r="J278" s="101"/>
      <c r="K278" s="101"/>
      <c r="L278" s="101"/>
      <c r="M278" s="101"/>
      <c r="N278" s="101"/>
      <c r="O278" s="101"/>
      <c r="P278" s="101"/>
      <c r="Q278" s="101"/>
      <c r="R278" s="101"/>
      <c r="S278" s="101"/>
      <c r="T278" s="101"/>
      <c r="U278" s="101"/>
      <c r="V278" s="101"/>
      <c r="W278" s="101"/>
      <c r="X278" s="101"/>
      <c r="Y278" s="101"/>
      <c r="Z278" s="101"/>
      <c r="AA278" s="101"/>
      <c r="AB278" s="101"/>
      <c r="AC278" s="101"/>
      <c r="AD278" s="101"/>
      <c r="AE278" s="101"/>
      <c r="AF278" s="81"/>
    </row>
    <row r="279" spans="1:32">
      <c r="B279" s="34"/>
      <c r="C279" s="99" t="s">
        <v>308</v>
      </c>
      <c r="D279" s="40"/>
      <c r="E279" s="50"/>
      <c r="F279" s="36"/>
      <c r="G279" s="35"/>
      <c r="H279" s="46"/>
      <c r="I279" s="45"/>
      <c r="J279" s="61"/>
      <c r="K279" s="35"/>
      <c r="L279" s="46"/>
      <c r="M279" s="62"/>
      <c r="N279" s="63">
        <f>M279*H279</f>
        <v>0</v>
      </c>
      <c r="O279" s="69"/>
      <c r="P279" s="70"/>
      <c r="Q279" s="62"/>
      <c r="R279" s="63">
        <f>Q279*F279</f>
        <v>0</v>
      </c>
      <c r="S279" s="69"/>
      <c r="T279" s="70"/>
      <c r="U279" s="65"/>
      <c r="V279" s="63">
        <f>U279*F279</f>
        <v>0</v>
      </c>
      <c r="W279" s="76">
        <f t="shared" ref="W279:W299" si="145">J279+N279+R279+V279</f>
        <v>0</v>
      </c>
      <c r="X279" s="45">
        <v>0</v>
      </c>
      <c r="Y279" s="63">
        <f>X279*L279</f>
        <v>0</v>
      </c>
      <c r="Z279" s="35">
        <v>0</v>
      </c>
      <c r="AA279" s="63">
        <f>Z279*N279</f>
        <v>0</v>
      </c>
      <c r="AB279" s="35">
        <f t="shared" si="142"/>
        <v>0</v>
      </c>
      <c r="AC279" s="61">
        <f t="shared" si="143"/>
        <v>0</v>
      </c>
      <c r="AD279" s="82" t="e">
        <f>#REF!-(X279+Z279)</f>
        <v>#REF!</v>
      </c>
      <c r="AE279" s="63" t="e">
        <f>AD279*N279</f>
        <v>#REF!</v>
      </c>
      <c r="AF279" s="81"/>
    </row>
    <row r="280" spans="1:32">
      <c r="A280" s="33" t="s">
        <v>93</v>
      </c>
      <c r="B280" s="34"/>
      <c r="C280" s="49" t="s">
        <v>284</v>
      </c>
      <c r="D280" s="40"/>
      <c r="E280" s="50">
        <v>0.02</v>
      </c>
      <c r="F280" s="36">
        <f>+E280*$D$205</f>
        <v>1344896</v>
      </c>
      <c r="G280" s="35"/>
      <c r="H280" s="46"/>
      <c r="I280" s="45"/>
      <c r="J280" s="61">
        <f>I280*$F$280</f>
        <v>0</v>
      </c>
      <c r="K280" s="35">
        <v>0.8</v>
      </c>
      <c r="L280" s="46">
        <f>+K280*F280</f>
        <v>1075916.8</v>
      </c>
      <c r="M280" s="62"/>
      <c r="N280" s="61">
        <f>M280*$F$280</f>
        <v>0</v>
      </c>
      <c r="O280" s="69"/>
      <c r="P280" s="70"/>
      <c r="Q280" s="62"/>
      <c r="R280" s="61">
        <f>Q280*$F$280</f>
        <v>0</v>
      </c>
      <c r="S280" s="69"/>
      <c r="T280" s="70"/>
      <c r="U280" s="65"/>
      <c r="V280" s="61">
        <f>U280*$F$280</f>
        <v>0</v>
      </c>
      <c r="W280" s="76">
        <f t="shared" si="145"/>
        <v>0</v>
      </c>
      <c r="X280" s="45">
        <v>0</v>
      </c>
      <c r="Y280" s="61">
        <f>X280*$F$280</f>
        <v>0</v>
      </c>
      <c r="Z280" s="35">
        <v>0</v>
      </c>
      <c r="AA280" s="61">
        <f>Z280*$F$280</f>
        <v>0</v>
      </c>
      <c r="AB280" s="35">
        <f t="shared" si="142"/>
        <v>0</v>
      </c>
      <c r="AC280" s="61">
        <f t="shared" si="143"/>
        <v>0</v>
      </c>
      <c r="AD280" s="82" t="e">
        <f>#REF!-(X280+Z280)</f>
        <v>#REF!</v>
      </c>
      <c r="AE280" s="61" t="e">
        <f>AD280*$F$280</f>
        <v>#REF!</v>
      </c>
      <c r="AF280" s="81"/>
    </row>
    <row r="281" spans="1:32">
      <c r="A281" s="33" t="s">
        <v>93</v>
      </c>
      <c r="B281" s="34"/>
      <c r="C281" s="49" t="s">
        <v>285</v>
      </c>
      <c r="D281" s="40"/>
      <c r="E281" s="50"/>
      <c r="F281" s="36"/>
      <c r="G281" s="35"/>
      <c r="H281" s="46"/>
      <c r="I281" s="45"/>
      <c r="J281" s="61">
        <f>I281*$F$280</f>
        <v>0</v>
      </c>
      <c r="K281" s="35"/>
      <c r="L281" s="46"/>
      <c r="M281" s="62"/>
      <c r="N281" s="61">
        <f>M281*$F$280</f>
        <v>0</v>
      </c>
      <c r="O281" s="69">
        <v>0.2</v>
      </c>
      <c r="P281" s="70">
        <f>+O281*F280</f>
        <v>268979.20000000001</v>
      </c>
      <c r="Q281" s="62"/>
      <c r="R281" s="61">
        <f>Q281*$F$280</f>
        <v>0</v>
      </c>
      <c r="S281" s="69"/>
      <c r="T281" s="70"/>
      <c r="U281" s="65"/>
      <c r="V281" s="61">
        <f>U281*$F$280</f>
        <v>0</v>
      </c>
      <c r="W281" s="76">
        <f t="shared" si="145"/>
        <v>0</v>
      </c>
      <c r="X281" s="45">
        <v>0</v>
      </c>
      <c r="Y281" s="61">
        <f>X281*$F$280</f>
        <v>0</v>
      </c>
      <c r="Z281" s="35">
        <v>0</v>
      </c>
      <c r="AA281" s="61">
        <f>Z281*$F$280</f>
        <v>0</v>
      </c>
      <c r="AB281" s="35">
        <f t="shared" si="142"/>
        <v>0</v>
      </c>
      <c r="AC281" s="61">
        <f t="shared" si="143"/>
        <v>0</v>
      </c>
      <c r="AD281" s="82" t="e">
        <f>#REF!-(X281+Z281)</f>
        <v>#REF!</v>
      </c>
      <c r="AE281" s="61" t="e">
        <f>AD281*$F$280</f>
        <v>#REF!</v>
      </c>
      <c r="AF281" s="81"/>
    </row>
    <row r="282" spans="1:32" s="3" customFormat="1">
      <c r="A282" s="33" t="s">
        <v>93</v>
      </c>
      <c r="B282" s="22"/>
      <c r="C282" s="26" t="s">
        <v>286</v>
      </c>
      <c r="D282" s="27"/>
      <c r="E282" s="45">
        <v>0.01</v>
      </c>
      <c r="F282" s="28">
        <f>+E282*$D$205</f>
        <v>672448</v>
      </c>
      <c r="G282" s="35"/>
      <c r="H282" s="46"/>
      <c r="I282" s="45"/>
      <c r="J282" s="61">
        <f>I282*$F$282</f>
        <v>0</v>
      </c>
      <c r="K282" s="35">
        <v>0.8</v>
      </c>
      <c r="L282" s="46">
        <f>+K282*F282</f>
        <v>537958.40000000002</v>
      </c>
      <c r="M282" s="62"/>
      <c r="N282" s="61">
        <f>M282*$F$282</f>
        <v>0</v>
      </c>
      <c r="O282" s="69"/>
      <c r="P282" s="70"/>
      <c r="Q282" s="62"/>
      <c r="R282" s="61">
        <f>Q282*$F$282</f>
        <v>0</v>
      </c>
      <c r="S282" s="69"/>
      <c r="T282" s="70"/>
      <c r="U282" s="62"/>
      <c r="V282" s="61">
        <f>U282*$F$282</f>
        <v>0</v>
      </c>
      <c r="W282" s="76">
        <f t="shared" si="145"/>
        <v>0</v>
      </c>
      <c r="X282" s="45">
        <v>0</v>
      </c>
      <c r="Y282" s="61">
        <f>X282*$F$282</f>
        <v>0</v>
      </c>
      <c r="Z282" s="35">
        <v>0</v>
      </c>
      <c r="AA282" s="61">
        <f>Z282*$F$282</f>
        <v>0</v>
      </c>
      <c r="AB282" s="35">
        <f t="shared" si="142"/>
        <v>0</v>
      </c>
      <c r="AC282" s="61">
        <f t="shared" si="143"/>
        <v>0</v>
      </c>
      <c r="AD282" s="82" t="e">
        <f>#REF!-(X282+Z282)</f>
        <v>#REF!</v>
      </c>
      <c r="AE282" s="61" t="e">
        <f>AD282*$F$282</f>
        <v>#REF!</v>
      </c>
      <c r="AF282" s="81"/>
    </row>
    <row r="283" spans="1:32" s="3" customFormat="1">
      <c r="A283" s="33" t="s">
        <v>93</v>
      </c>
      <c r="B283" s="22"/>
      <c r="C283" s="26" t="s">
        <v>287</v>
      </c>
      <c r="D283" s="27"/>
      <c r="E283" s="45"/>
      <c r="F283" s="28"/>
      <c r="G283" s="35"/>
      <c r="H283" s="46"/>
      <c r="I283" s="45"/>
      <c r="J283" s="61">
        <f>I283*$F$282</f>
        <v>0</v>
      </c>
      <c r="K283" s="35"/>
      <c r="L283" s="46"/>
      <c r="M283" s="62"/>
      <c r="N283" s="61">
        <f>M283*$F$282</f>
        <v>0</v>
      </c>
      <c r="O283" s="69">
        <v>0.2</v>
      </c>
      <c r="P283" s="70">
        <f>+O283*F282</f>
        <v>134489.60000000001</v>
      </c>
      <c r="Q283" s="62"/>
      <c r="R283" s="61">
        <f>Q283*$F$282</f>
        <v>0</v>
      </c>
      <c r="S283" s="69"/>
      <c r="T283" s="70"/>
      <c r="U283" s="62"/>
      <c r="V283" s="61">
        <f>U283*$F$282</f>
        <v>0</v>
      </c>
      <c r="W283" s="76">
        <f t="shared" si="145"/>
        <v>0</v>
      </c>
      <c r="X283" s="45">
        <v>0</v>
      </c>
      <c r="Y283" s="61">
        <f>X283*$F$282</f>
        <v>0</v>
      </c>
      <c r="Z283" s="35">
        <v>0</v>
      </c>
      <c r="AA283" s="61">
        <f>Z283*$F$282</f>
        <v>0</v>
      </c>
      <c r="AB283" s="35">
        <f t="shared" si="142"/>
        <v>0</v>
      </c>
      <c r="AC283" s="61">
        <f t="shared" si="143"/>
        <v>0</v>
      </c>
      <c r="AD283" s="82" t="e">
        <f>#REF!-(X283+Z283)</f>
        <v>#REF!</v>
      </c>
      <c r="AE283" s="61" t="e">
        <f>AD283*$F$282</f>
        <v>#REF!</v>
      </c>
      <c r="AF283" s="81"/>
    </row>
    <row r="284" spans="1:32" s="3" customFormat="1">
      <c r="A284" s="33" t="s">
        <v>93</v>
      </c>
      <c r="B284" s="22"/>
      <c r="C284" s="26" t="s">
        <v>288</v>
      </c>
      <c r="D284" s="27"/>
      <c r="E284" s="45">
        <v>0.02</v>
      </c>
      <c r="F284" s="28">
        <f>+E284*$D$205</f>
        <v>1344896</v>
      </c>
      <c r="G284" s="35"/>
      <c r="H284" s="46"/>
      <c r="I284" s="45"/>
      <c r="J284" s="61">
        <f>I284*$F$284</f>
        <v>0</v>
      </c>
      <c r="K284" s="35"/>
      <c r="L284" s="46"/>
      <c r="M284" s="62"/>
      <c r="N284" s="61">
        <f>M284*$F$284</f>
        <v>0</v>
      </c>
      <c r="O284" s="69">
        <v>0.8</v>
      </c>
      <c r="P284" s="70">
        <f>+O284*F284</f>
        <v>1075916.8</v>
      </c>
      <c r="Q284" s="62"/>
      <c r="R284" s="61">
        <f>Q284*$F$284</f>
        <v>0</v>
      </c>
      <c r="S284" s="69"/>
      <c r="T284" s="70"/>
      <c r="U284" s="62"/>
      <c r="V284" s="61">
        <f>U284*$F$284</f>
        <v>0</v>
      </c>
      <c r="W284" s="76">
        <f t="shared" si="145"/>
        <v>0</v>
      </c>
      <c r="X284" s="45">
        <v>0</v>
      </c>
      <c r="Y284" s="61">
        <f>X284*$F$284</f>
        <v>0</v>
      </c>
      <c r="Z284" s="35">
        <v>0</v>
      </c>
      <c r="AA284" s="61">
        <f>Z284*$F$284</f>
        <v>0</v>
      </c>
      <c r="AB284" s="35">
        <f t="shared" si="142"/>
        <v>0</v>
      </c>
      <c r="AC284" s="61">
        <f t="shared" si="143"/>
        <v>0</v>
      </c>
      <c r="AD284" s="82" t="e">
        <f>#REF!-(X284+Z284)</f>
        <v>#REF!</v>
      </c>
      <c r="AE284" s="61" t="e">
        <f>AD284*$F$284</f>
        <v>#REF!</v>
      </c>
      <c r="AF284" s="81"/>
    </row>
    <row r="285" spans="1:32" s="3" customFormat="1">
      <c r="A285" s="33" t="s">
        <v>93</v>
      </c>
      <c r="B285" s="22"/>
      <c r="C285" s="26" t="s">
        <v>289</v>
      </c>
      <c r="D285" s="27"/>
      <c r="E285" s="45"/>
      <c r="F285" s="28"/>
      <c r="G285" s="35"/>
      <c r="H285" s="46"/>
      <c r="I285" s="45"/>
      <c r="J285" s="61">
        <f>I285*$F$284</f>
        <v>0</v>
      </c>
      <c r="K285" s="35"/>
      <c r="L285" s="46"/>
      <c r="M285" s="62"/>
      <c r="N285" s="61">
        <f>M285*$F$284</f>
        <v>0</v>
      </c>
      <c r="O285" s="69"/>
      <c r="P285" s="70"/>
      <c r="Q285" s="62"/>
      <c r="R285" s="61">
        <f>Q285*$F$284</f>
        <v>0</v>
      </c>
      <c r="S285" s="69">
        <v>0.2</v>
      </c>
      <c r="T285" s="70">
        <f>+S285*F284</f>
        <v>268979.20000000001</v>
      </c>
      <c r="U285" s="62"/>
      <c r="V285" s="61">
        <f>U285*$F$284</f>
        <v>0</v>
      </c>
      <c r="W285" s="76">
        <f t="shared" si="145"/>
        <v>0</v>
      </c>
      <c r="X285" s="45">
        <v>0</v>
      </c>
      <c r="Y285" s="61">
        <f>X285*$F$284</f>
        <v>0</v>
      </c>
      <c r="Z285" s="35">
        <v>0</v>
      </c>
      <c r="AA285" s="61">
        <f>Z285*$F$284</f>
        <v>0</v>
      </c>
      <c r="AB285" s="35">
        <f t="shared" si="142"/>
        <v>0</v>
      </c>
      <c r="AC285" s="61">
        <f t="shared" si="143"/>
        <v>0</v>
      </c>
      <c r="AD285" s="82" t="e">
        <f>#REF!-(X285+Z285)</f>
        <v>#REF!</v>
      </c>
      <c r="AE285" s="61" t="e">
        <f>AD285*$F$284</f>
        <v>#REF!</v>
      </c>
      <c r="AF285" s="81"/>
    </row>
    <row r="286" spans="1:32" s="3" customFormat="1">
      <c r="A286" s="33" t="s">
        <v>93</v>
      </c>
      <c r="B286" s="22"/>
      <c r="C286" s="26" t="s">
        <v>290</v>
      </c>
      <c r="D286" s="27"/>
      <c r="E286" s="45">
        <v>0.01</v>
      </c>
      <c r="F286" s="28">
        <f>+E286*$D$205</f>
        <v>672448</v>
      </c>
      <c r="G286" s="35"/>
      <c r="H286" s="46"/>
      <c r="I286" s="45"/>
      <c r="J286" s="61">
        <f>I286*$F$286</f>
        <v>0</v>
      </c>
      <c r="K286" s="35"/>
      <c r="L286" s="46"/>
      <c r="M286" s="62"/>
      <c r="N286" s="61">
        <f>M286*$F$286</f>
        <v>0</v>
      </c>
      <c r="O286" s="69">
        <v>0.8</v>
      </c>
      <c r="P286" s="70">
        <f>+O286*F286</f>
        <v>537958.40000000002</v>
      </c>
      <c r="Q286" s="62"/>
      <c r="R286" s="61">
        <f>Q286*$F$286</f>
        <v>0</v>
      </c>
      <c r="S286" s="69"/>
      <c r="T286" s="70"/>
      <c r="U286" s="62"/>
      <c r="V286" s="61">
        <f>U286*$F$286</f>
        <v>0</v>
      </c>
      <c r="W286" s="76">
        <f t="shared" si="145"/>
        <v>0</v>
      </c>
      <c r="X286" s="45">
        <v>0</v>
      </c>
      <c r="Y286" s="61">
        <f>X286*$F$286</f>
        <v>0</v>
      </c>
      <c r="Z286" s="35">
        <v>0</v>
      </c>
      <c r="AA286" s="61">
        <f>Z286*$F$286</f>
        <v>0</v>
      </c>
      <c r="AB286" s="35">
        <f t="shared" si="142"/>
        <v>0</v>
      </c>
      <c r="AC286" s="61">
        <f t="shared" si="143"/>
        <v>0</v>
      </c>
      <c r="AD286" s="82" t="e">
        <f>#REF!-(X286+Z286)</f>
        <v>#REF!</v>
      </c>
      <c r="AE286" s="61" t="e">
        <f>AD286*$F$286</f>
        <v>#REF!</v>
      </c>
      <c r="AF286" s="81"/>
    </row>
    <row r="287" spans="1:32" s="3" customFormat="1">
      <c r="A287" s="33" t="s">
        <v>93</v>
      </c>
      <c r="B287" s="22"/>
      <c r="C287" s="26" t="s">
        <v>291</v>
      </c>
      <c r="D287" s="27"/>
      <c r="E287" s="45"/>
      <c r="F287" s="28"/>
      <c r="G287" s="35"/>
      <c r="H287" s="46"/>
      <c r="I287" s="45"/>
      <c r="J287" s="61">
        <f>I287*$F$286</f>
        <v>0</v>
      </c>
      <c r="K287" s="35"/>
      <c r="L287" s="46"/>
      <c r="M287" s="62"/>
      <c r="N287" s="61">
        <f>M287*$F$286</f>
        <v>0</v>
      </c>
      <c r="O287" s="69"/>
      <c r="P287" s="70"/>
      <c r="Q287" s="62"/>
      <c r="R287" s="61">
        <f>Q287*$F$286</f>
        <v>0</v>
      </c>
      <c r="S287" s="69">
        <v>0.2</v>
      </c>
      <c r="T287" s="70">
        <f>+S287*F286</f>
        <v>134489.60000000001</v>
      </c>
      <c r="U287" s="62"/>
      <c r="V287" s="61">
        <f>U287*$F$286</f>
        <v>0</v>
      </c>
      <c r="W287" s="76">
        <f t="shared" si="145"/>
        <v>0</v>
      </c>
      <c r="X287" s="45">
        <v>0</v>
      </c>
      <c r="Y287" s="61">
        <f>X287*$F$286</f>
        <v>0</v>
      </c>
      <c r="Z287" s="35">
        <v>0</v>
      </c>
      <c r="AA287" s="61">
        <f>Z287*$F$286</f>
        <v>0</v>
      </c>
      <c r="AB287" s="35">
        <f t="shared" si="142"/>
        <v>0</v>
      </c>
      <c r="AC287" s="61">
        <f t="shared" si="143"/>
        <v>0</v>
      </c>
      <c r="AD287" s="82" t="e">
        <f>#REF!-(X287+Z287)</f>
        <v>#REF!</v>
      </c>
      <c r="AE287" s="61" t="e">
        <f>AD287*$F$286</f>
        <v>#REF!</v>
      </c>
      <c r="AF287" s="81"/>
    </row>
    <row r="288" spans="1:32" s="3" customFormat="1">
      <c r="A288" s="33" t="s">
        <v>93</v>
      </c>
      <c r="B288" s="22"/>
      <c r="C288" s="26" t="s">
        <v>292</v>
      </c>
      <c r="D288" s="27"/>
      <c r="E288" s="45">
        <v>0.01</v>
      </c>
      <c r="F288" s="28">
        <f>+E288*$D$205</f>
        <v>672448</v>
      </c>
      <c r="G288" s="35">
        <v>0.8</v>
      </c>
      <c r="H288" s="46">
        <f>+G288*F288</f>
        <v>537958.40000000002</v>
      </c>
      <c r="I288" s="45"/>
      <c r="J288" s="61">
        <f>I288*$F$288</f>
        <v>0</v>
      </c>
      <c r="K288" s="35"/>
      <c r="L288" s="46"/>
      <c r="M288" s="62"/>
      <c r="N288" s="61">
        <f>M288*$F$288</f>
        <v>0</v>
      </c>
      <c r="O288" s="69"/>
      <c r="P288" s="70"/>
      <c r="Q288" s="62"/>
      <c r="R288" s="61">
        <f>Q288*$F$288</f>
        <v>0</v>
      </c>
      <c r="S288" s="69"/>
      <c r="T288" s="70"/>
      <c r="U288" s="62"/>
      <c r="V288" s="61">
        <f>U288*$F$288</f>
        <v>0</v>
      </c>
      <c r="W288" s="76">
        <f t="shared" si="145"/>
        <v>0</v>
      </c>
      <c r="X288" s="45">
        <v>0</v>
      </c>
      <c r="Y288" s="61">
        <f>X288*$F$288</f>
        <v>0</v>
      </c>
      <c r="Z288" s="35">
        <v>0</v>
      </c>
      <c r="AA288" s="61">
        <f>Z288*$F$288</f>
        <v>0</v>
      </c>
      <c r="AB288" s="35">
        <f t="shared" si="142"/>
        <v>0</v>
      </c>
      <c r="AC288" s="61">
        <f t="shared" si="143"/>
        <v>0</v>
      </c>
      <c r="AD288" s="82" t="e">
        <f>#REF!-(X288+Z288)</f>
        <v>#REF!</v>
      </c>
      <c r="AE288" s="61" t="e">
        <f>AD288*$F$288</f>
        <v>#REF!</v>
      </c>
      <c r="AF288" s="81"/>
    </row>
    <row r="289" spans="1:32" s="3" customFormat="1">
      <c r="A289" s="33" t="s">
        <v>93</v>
      </c>
      <c r="B289" s="22"/>
      <c r="C289" s="26" t="s">
        <v>293</v>
      </c>
      <c r="D289" s="27"/>
      <c r="E289" s="45"/>
      <c r="F289" s="28"/>
      <c r="G289" s="35"/>
      <c r="H289" s="46"/>
      <c r="I289" s="45"/>
      <c r="J289" s="61">
        <f>I289*$F$288</f>
        <v>0</v>
      </c>
      <c r="K289" s="35">
        <v>0.2</v>
      </c>
      <c r="L289" s="46">
        <f>+K289*F288</f>
        <v>134489.60000000001</v>
      </c>
      <c r="M289" s="62"/>
      <c r="N289" s="61">
        <f>M289*$F$288</f>
        <v>0</v>
      </c>
      <c r="O289" s="69"/>
      <c r="P289" s="70"/>
      <c r="Q289" s="62"/>
      <c r="R289" s="61">
        <f>Q289*$F$288</f>
        <v>0</v>
      </c>
      <c r="S289" s="69"/>
      <c r="T289" s="70"/>
      <c r="U289" s="62"/>
      <c r="V289" s="61">
        <f>U289*$F$288</f>
        <v>0</v>
      </c>
      <c r="W289" s="76">
        <f t="shared" si="145"/>
        <v>0</v>
      </c>
      <c r="X289" s="45">
        <v>0</v>
      </c>
      <c r="Y289" s="61">
        <f>X289*$F$288</f>
        <v>0</v>
      </c>
      <c r="Z289" s="35">
        <v>0</v>
      </c>
      <c r="AA289" s="61">
        <f>Z289*$F$288</f>
        <v>0</v>
      </c>
      <c r="AB289" s="35">
        <f t="shared" si="142"/>
        <v>0</v>
      </c>
      <c r="AC289" s="61">
        <f t="shared" si="143"/>
        <v>0</v>
      </c>
      <c r="AD289" s="82" t="e">
        <f>#REF!-(X289+Z289)</f>
        <v>#REF!</v>
      </c>
      <c r="AE289" s="61" t="e">
        <f>AD289*$F$288</f>
        <v>#REF!</v>
      </c>
      <c r="AF289" s="81"/>
    </row>
    <row r="290" spans="1:32" s="3" customFormat="1">
      <c r="A290" s="33" t="s">
        <v>93</v>
      </c>
      <c r="B290" s="22"/>
      <c r="C290" s="26" t="s">
        <v>294</v>
      </c>
      <c r="D290" s="27"/>
      <c r="E290" s="45">
        <v>0.01</v>
      </c>
      <c r="F290" s="28">
        <f>+E290*$D$205</f>
        <v>672448</v>
      </c>
      <c r="G290" s="35">
        <v>0.8</v>
      </c>
      <c r="H290" s="46">
        <f>+G290*F290</f>
        <v>537958.40000000002</v>
      </c>
      <c r="I290" s="45"/>
      <c r="J290" s="61">
        <f>I290*$F$290</f>
        <v>0</v>
      </c>
      <c r="K290" s="35"/>
      <c r="L290" s="46"/>
      <c r="M290" s="62"/>
      <c r="N290" s="61">
        <f>M290*$F$290</f>
        <v>0</v>
      </c>
      <c r="O290" s="69"/>
      <c r="P290" s="70"/>
      <c r="Q290" s="62"/>
      <c r="R290" s="61">
        <f>Q290*$F$290</f>
        <v>0</v>
      </c>
      <c r="S290" s="69"/>
      <c r="T290" s="70"/>
      <c r="U290" s="62"/>
      <c r="V290" s="61">
        <f>U290*$F$290</f>
        <v>0</v>
      </c>
      <c r="W290" s="76">
        <f t="shared" si="145"/>
        <v>0</v>
      </c>
      <c r="X290" s="45">
        <v>0</v>
      </c>
      <c r="Y290" s="61">
        <f>X290*$F$290</f>
        <v>0</v>
      </c>
      <c r="Z290" s="35">
        <v>0</v>
      </c>
      <c r="AA290" s="61">
        <f>Z290*$F$290</f>
        <v>0</v>
      </c>
      <c r="AB290" s="35">
        <f t="shared" si="142"/>
        <v>0</v>
      </c>
      <c r="AC290" s="61">
        <f t="shared" si="143"/>
        <v>0</v>
      </c>
      <c r="AD290" s="82" t="e">
        <f>#REF!-(X290+Z290)</f>
        <v>#REF!</v>
      </c>
      <c r="AE290" s="61" t="e">
        <f>AD290*$F$290</f>
        <v>#REF!</v>
      </c>
      <c r="AF290" s="81"/>
    </row>
    <row r="291" spans="1:32" s="3" customFormat="1">
      <c r="A291" s="33" t="s">
        <v>93</v>
      </c>
      <c r="B291" s="22"/>
      <c r="C291" s="26" t="s">
        <v>295</v>
      </c>
      <c r="D291" s="27"/>
      <c r="E291" s="45"/>
      <c r="F291" s="28"/>
      <c r="G291" s="35"/>
      <c r="H291" s="46"/>
      <c r="I291" s="45"/>
      <c r="J291" s="61">
        <f>I291*$F$290</f>
        <v>0</v>
      </c>
      <c r="K291" s="35">
        <v>0.2</v>
      </c>
      <c r="L291" s="46">
        <f>+K291*F290</f>
        <v>134489.60000000001</v>
      </c>
      <c r="M291" s="62"/>
      <c r="N291" s="61">
        <f>M291*$F$290</f>
        <v>0</v>
      </c>
      <c r="O291" s="69"/>
      <c r="P291" s="70"/>
      <c r="Q291" s="62"/>
      <c r="R291" s="61">
        <f>Q291*$F$290</f>
        <v>0</v>
      </c>
      <c r="S291" s="69"/>
      <c r="T291" s="70"/>
      <c r="U291" s="62"/>
      <c r="V291" s="61">
        <f>U291*$F$290</f>
        <v>0</v>
      </c>
      <c r="W291" s="76">
        <f t="shared" si="145"/>
        <v>0</v>
      </c>
      <c r="X291" s="45">
        <v>0</v>
      </c>
      <c r="Y291" s="61">
        <f>X291*$F$290</f>
        <v>0</v>
      </c>
      <c r="Z291" s="35">
        <v>0</v>
      </c>
      <c r="AA291" s="61">
        <f>Z291*$F$290</f>
        <v>0</v>
      </c>
      <c r="AB291" s="35">
        <f t="shared" si="142"/>
        <v>0</v>
      </c>
      <c r="AC291" s="61">
        <f t="shared" si="143"/>
        <v>0</v>
      </c>
      <c r="AD291" s="82" t="e">
        <f>#REF!-(X291+Z291)</f>
        <v>#REF!</v>
      </c>
      <c r="AE291" s="61" t="e">
        <f>AD291*$F$290</f>
        <v>#REF!</v>
      </c>
      <c r="AF291" s="81"/>
    </row>
    <row r="292" spans="1:32" s="3" customFormat="1" ht="30">
      <c r="A292" s="33" t="s">
        <v>93</v>
      </c>
      <c r="B292" s="22" t="s">
        <v>33</v>
      </c>
      <c r="C292" s="102" t="s">
        <v>297</v>
      </c>
      <c r="D292" s="27"/>
      <c r="E292" s="45">
        <v>0.02</v>
      </c>
      <c r="F292" s="28">
        <f>+E292*$D$205</f>
        <v>1344896</v>
      </c>
      <c r="G292" s="35"/>
      <c r="H292" s="46">
        <f>+G292*$F292</f>
        <v>0</v>
      </c>
      <c r="I292" s="45"/>
      <c r="J292" s="61">
        <f>I292*$F$292</f>
        <v>0</v>
      </c>
      <c r="K292" s="35"/>
      <c r="L292" s="46">
        <f>+K292*$F292</f>
        <v>0</v>
      </c>
      <c r="M292" s="62"/>
      <c r="N292" s="61">
        <f>M292*$F$292</f>
        <v>0</v>
      </c>
      <c r="O292" s="69">
        <v>0.5</v>
      </c>
      <c r="P292" s="70">
        <f>+O292*$F292</f>
        <v>672448</v>
      </c>
      <c r="Q292" s="62"/>
      <c r="R292" s="61">
        <f>Q292*$F$292</f>
        <v>0</v>
      </c>
      <c r="S292" s="69">
        <v>0.5</v>
      </c>
      <c r="T292" s="70">
        <f>+S292*$F292</f>
        <v>672448</v>
      </c>
      <c r="U292" s="62"/>
      <c r="V292" s="61">
        <f>U292*$F$292</f>
        <v>0</v>
      </c>
      <c r="W292" s="76">
        <f t="shared" si="145"/>
        <v>0</v>
      </c>
      <c r="X292" s="45">
        <v>0</v>
      </c>
      <c r="Y292" s="61">
        <f>X292*$F$292</f>
        <v>0</v>
      </c>
      <c r="Z292" s="35">
        <v>0</v>
      </c>
      <c r="AA292" s="61">
        <f>Z292*$F$292</f>
        <v>0</v>
      </c>
      <c r="AB292" s="35">
        <f t="shared" si="142"/>
        <v>0</v>
      </c>
      <c r="AC292" s="61">
        <f t="shared" si="143"/>
        <v>0</v>
      </c>
      <c r="AD292" s="82" t="e">
        <f>#REF!-(X292+Z292)</f>
        <v>#REF!</v>
      </c>
      <c r="AE292" s="61" t="e">
        <f>AD292*$F$292</f>
        <v>#REF!</v>
      </c>
      <c r="AF292" s="81"/>
    </row>
    <row r="293" spans="1:32" s="3" customFormat="1">
      <c r="A293" s="90" t="s">
        <v>298</v>
      </c>
      <c r="B293" s="22" t="s">
        <v>35</v>
      </c>
      <c r="C293" s="102" t="s">
        <v>300</v>
      </c>
      <c r="D293" s="27"/>
      <c r="E293" s="45">
        <v>0.02</v>
      </c>
      <c r="F293" s="28">
        <f>+E293*$D$205</f>
        <v>1344896</v>
      </c>
      <c r="G293" s="35"/>
      <c r="H293" s="46">
        <f>+G293*$F293</f>
        <v>0</v>
      </c>
      <c r="I293" s="45"/>
      <c r="J293" s="61">
        <f>I293*$F$293</f>
        <v>0</v>
      </c>
      <c r="K293" s="35"/>
      <c r="L293" s="46">
        <f>+K293*$F293</f>
        <v>0</v>
      </c>
      <c r="M293" s="62"/>
      <c r="N293" s="61">
        <f>M293*$F$293</f>
        <v>0</v>
      </c>
      <c r="O293" s="69"/>
      <c r="P293" s="70">
        <f>+O293*$F293</f>
        <v>0</v>
      </c>
      <c r="Q293" s="62"/>
      <c r="R293" s="61">
        <f>Q293*$F$293</f>
        <v>0</v>
      </c>
      <c r="S293" s="69">
        <v>1</v>
      </c>
      <c r="T293" s="70">
        <f>+S293*$F293</f>
        <v>1344896</v>
      </c>
      <c r="U293" s="62"/>
      <c r="V293" s="61">
        <f>U293*$F$293</f>
        <v>0</v>
      </c>
      <c r="W293" s="76">
        <f t="shared" si="145"/>
        <v>0</v>
      </c>
      <c r="X293" s="45">
        <v>0</v>
      </c>
      <c r="Y293" s="61">
        <f>X293*$F$293</f>
        <v>0</v>
      </c>
      <c r="Z293" s="35">
        <v>0</v>
      </c>
      <c r="AA293" s="61">
        <f>Z293*$F$293</f>
        <v>0</v>
      </c>
      <c r="AB293" s="35">
        <f t="shared" si="142"/>
        <v>0</v>
      </c>
      <c r="AC293" s="61">
        <f t="shared" si="143"/>
        <v>0</v>
      </c>
      <c r="AD293" s="82" t="e">
        <f>#REF!-(X293+Z293)</f>
        <v>#REF!</v>
      </c>
      <c r="AE293" s="61" t="e">
        <f>AD293*$F$293</f>
        <v>#REF!</v>
      </c>
      <c r="AF293" s="81"/>
    </row>
    <row r="294" spans="1:32" s="3" customFormat="1">
      <c r="A294" s="2"/>
      <c r="B294" s="47" t="s">
        <v>309</v>
      </c>
      <c r="C294" s="102" t="s">
        <v>276</v>
      </c>
      <c r="D294" s="27"/>
      <c r="E294" s="45"/>
      <c r="F294" s="28"/>
      <c r="G294" s="35"/>
      <c r="H294" s="46"/>
      <c r="I294" s="45"/>
      <c r="J294" s="61"/>
      <c r="K294" s="35"/>
      <c r="L294" s="46"/>
      <c r="M294" s="62"/>
      <c r="N294" s="61"/>
      <c r="O294" s="69"/>
      <c r="P294" s="70"/>
      <c r="Q294" s="62"/>
      <c r="R294" s="61"/>
      <c r="S294" s="69"/>
      <c r="T294" s="70"/>
      <c r="U294" s="62"/>
      <c r="V294" s="61"/>
      <c r="W294" s="76">
        <f t="shared" si="145"/>
        <v>0</v>
      </c>
      <c r="X294" s="45">
        <v>0</v>
      </c>
      <c r="Y294" s="61"/>
      <c r="Z294" s="35">
        <v>0</v>
      </c>
      <c r="AA294" s="61"/>
      <c r="AB294" s="35">
        <f t="shared" si="142"/>
        <v>0</v>
      </c>
      <c r="AC294" s="61">
        <f t="shared" si="143"/>
        <v>0</v>
      </c>
      <c r="AD294" s="82" t="e">
        <f>#REF!-(X294+Z294)</f>
        <v>#REF!</v>
      </c>
      <c r="AE294" s="61"/>
      <c r="AF294" s="81"/>
    </row>
    <row r="295" spans="1:32" s="3" customFormat="1">
      <c r="A295" s="2"/>
      <c r="B295" s="22"/>
      <c r="C295" s="102" t="s">
        <v>310</v>
      </c>
      <c r="D295" s="27"/>
      <c r="E295" s="45"/>
      <c r="F295" s="28"/>
      <c r="G295" s="35"/>
      <c r="H295" s="46"/>
      <c r="I295" s="45"/>
      <c r="J295" s="61"/>
      <c r="K295" s="35"/>
      <c r="L295" s="46"/>
      <c r="M295" s="62"/>
      <c r="N295" s="61"/>
      <c r="O295" s="69"/>
      <c r="P295" s="70"/>
      <c r="Q295" s="62"/>
      <c r="R295" s="61"/>
      <c r="S295" s="69"/>
      <c r="T295" s="70"/>
      <c r="U295" s="62"/>
      <c r="V295" s="61"/>
      <c r="W295" s="76">
        <f t="shared" si="145"/>
        <v>0</v>
      </c>
      <c r="X295" s="45">
        <v>0</v>
      </c>
      <c r="Y295" s="61"/>
      <c r="Z295" s="35">
        <v>0</v>
      </c>
      <c r="AA295" s="61"/>
      <c r="AB295" s="35">
        <f t="shared" si="142"/>
        <v>0</v>
      </c>
      <c r="AC295" s="61">
        <f t="shared" si="143"/>
        <v>0</v>
      </c>
      <c r="AD295" s="82" t="e">
        <f>#REF!-(X295+Z295)</f>
        <v>#REF!</v>
      </c>
      <c r="AE295" s="61"/>
      <c r="AF295" s="81"/>
    </row>
    <row r="296" spans="1:32" s="4" customFormat="1">
      <c r="A296" s="33" t="s">
        <v>30</v>
      </c>
      <c r="B296" s="24"/>
      <c r="C296" s="26" t="s">
        <v>278</v>
      </c>
      <c r="D296" s="27"/>
      <c r="E296" s="45">
        <v>0.02</v>
      </c>
      <c r="F296" s="28">
        <f>+E296*$D$205</f>
        <v>1344896</v>
      </c>
      <c r="G296" s="35">
        <v>1</v>
      </c>
      <c r="H296" s="46">
        <f>+G296*F296</f>
        <v>1344896</v>
      </c>
      <c r="I296" s="45">
        <v>1</v>
      </c>
      <c r="J296" s="61">
        <f>I296*$F$296</f>
        <v>1344896</v>
      </c>
      <c r="K296" s="35"/>
      <c r="L296" s="46"/>
      <c r="M296" s="45"/>
      <c r="N296" s="61">
        <f>M296*$F$296</f>
        <v>0</v>
      </c>
      <c r="O296" s="35"/>
      <c r="P296" s="46"/>
      <c r="Q296" s="45"/>
      <c r="R296" s="61">
        <f>Q296*$F$296</f>
        <v>0</v>
      </c>
      <c r="S296" s="35"/>
      <c r="T296" s="46"/>
      <c r="U296" s="45"/>
      <c r="V296" s="61">
        <f>U296*$F$296</f>
        <v>0</v>
      </c>
      <c r="W296" s="76">
        <f t="shared" si="145"/>
        <v>1344896</v>
      </c>
      <c r="X296" s="45">
        <v>0.8</v>
      </c>
      <c r="Y296" s="61">
        <f>X296*$F$296</f>
        <v>1075916.8</v>
      </c>
      <c r="Z296" s="35">
        <v>0.2</v>
      </c>
      <c r="AA296" s="61">
        <f>Z296*$F$296</f>
        <v>268979.20000000001</v>
      </c>
      <c r="AB296" s="35">
        <f t="shared" si="142"/>
        <v>1</v>
      </c>
      <c r="AC296" s="61">
        <f t="shared" si="143"/>
        <v>1344896</v>
      </c>
      <c r="AD296" s="82" t="e">
        <f>#REF!-(X296+Z296)</f>
        <v>#REF!</v>
      </c>
      <c r="AE296" s="61" t="e">
        <f>AD296*$F$296</f>
        <v>#REF!</v>
      </c>
      <c r="AF296" s="81"/>
    </row>
    <row r="297" spans="1:32" s="4" customFormat="1">
      <c r="A297" s="33" t="s">
        <v>30</v>
      </c>
      <c r="B297" s="24"/>
      <c r="C297" s="26" t="s">
        <v>279</v>
      </c>
      <c r="D297" s="27"/>
      <c r="E297" s="45">
        <v>0.02</v>
      </c>
      <c r="F297" s="28">
        <f t="shared" ref="F297:F299" si="146">+E297*$D$205</f>
        <v>1344896</v>
      </c>
      <c r="G297" s="35">
        <v>1</v>
      </c>
      <c r="H297" s="46">
        <f>+G297*F297</f>
        <v>1344896</v>
      </c>
      <c r="I297" s="45">
        <v>1</v>
      </c>
      <c r="J297" s="61">
        <f>I297*$F$297</f>
        <v>1344896</v>
      </c>
      <c r="K297" s="35"/>
      <c r="L297" s="46"/>
      <c r="M297" s="45"/>
      <c r="N297" s="61">
        <f>M297*$F$297</f>
        <v>0</v>
      </c>
      <c r="O297" s="35"/>
      <c r="P297" s="46"/>
      <c r="Q297" s="45"/>
      <c r="R297" s="61">
        <f>Q297*$F$297</f>
        <v>0</v>
      </c>
      <c r="S297" s="35"/>
      <c r="T297" s="46"/>
      <c r="U297" s="45"/>
      <c r="V297" s="61">
        <f>U297*$F$297</f>
        <v>0</v>
      </c>
      <c r="W297" s="76">
        <f t="shared" si="145"/>
        <v>1344896</v>
      </c>
      <c r="X297" s="45">
        <v>0.8</v>
      </c>
      <c r="Y297" s="61">
        <f>X297*$F$297</f>
        <v>1075916.8</v>
      </c>
      <c r="Z297" s="35">
        <v>0.2</v>
      </c>
      <c r="AA297" s="61">
        <f>Z297*$F$297</f>
        <v>268979.20000000001</v>
      </c>
      <c r="AB297" s="35">
        <f t="shared" si="142"/>
        <v>1</v>
      </c>
      <c r="AC297" s="61">
        <f t="shared" si="143"/>
        <v>1344896</v>
      </c>
      <c r="AD297" s="82" t="e">
        <f>#REF!-(X297+Z297)</f>
        <v>#REF!</v>
      </c>
      <c r="AE297" s="61" t="e">
        <f>AD297*$F$297</f>
        <v>#REF!</v>
      </c>
      <c r="AF297" s="81"/>
    </row>
    <row r="298" spans="1:32">
      <c r="A298" s="33" t="s">
        <v>30</v>
      </c>
      <c r="B298" s="34"/>
      <c r="C298" s="49" t="s">
        <v>280</v>
      </c>
      <c r="D298" s="40"/>
      <c r="E298" s="50">
        <v>0.02</v>
      </c>
      <c r="F298" s="36">
        <f t="shared" si="146"/>
        <v>1344896</v>
      </c>
      <c r="G298" s="35"/>
      <c r="H298" s="46"/>
      <c r="I298" s="45"/>
      <c r="J298" s="61">
        <f>I298*$F$298</f>
        <v>0</v>
      </c>
      <c r="K298" s="35">
        <v>1</v>
      </c>
      <c r="L298" s="46">
        <f>+K298*F298</f>
        <v>1344896</v>
      </c>
      <c r="M298" s="62">
        <v>1</v>
      </c>
      <c r="N298" s="61">
        <f>M298*$F$298</f>
        <v>1344896</v>
      </c>
      <c r="O298" s="69"/>
      <c r="P298" s="70"/>
      <c r="Q298" s="62"/>
      <c r="R298" s="61">
        <f>Q298*$F$298</f>
        <v>0</v>
      </c>
      <c r="S298" s="69"/>
      <c r="T298" s="70"/>
      <c r="U298" s="65"/>
      <c r="V298" s="61">
        <f>U298*$F$298</f>
        <v>0</v>
      </c>
      <c r="W298" s="76">
        <f t="shared" si="145"/>
        <v>1344896</v>
      </c>
      <c r="X298" s="45">
        <v>0</v>
      </c>
      <c r="Y298" s="61">
        <f>X298*$F$298</f>
        <v>0</v>
      </c>
      <c r="Z298" s="35">
        <v>1</v>
      </c>
      <c r="AA298" s="61">
        <f>Z298*$F$298</f>
        <v>1344896</v>
      </c>
      <c r="AB298" s="35">
        <f t="shared" si="142"/>
        <v>1</v>
      </c>
      <c r="AC298" s="61">
        <f t="shared" si="143"/>
        <v>1344896</v>
      </c>
      <c r="AD298" s="82" t="e">
        <f>#REF!-(X298+Z298)</f>
        <v>#REF!</v>
      </c>
      <c r="AE298" s="61" t="e">
        <f>AD298*$F$298</f>
        <v>#REF!</v>
      </c>
      <c r="AF298" s="81"/>
    </row>
    <row r="299" spans="1:32">
      <c r="A299" s="33" t="s">
        <v>30</v>
      </c>
      <c r="B299" s="34"/>
      <c r="C299" s="49" t="s">
        <v>281</v>
      </c>
      <c r="D299" s="40"/>
      <c r="E299" s="50">
        <v>0.02</v>
      </c>
      <c r="F299" s="36">
        <f t="shared" si="146"/>
        <v>1344896</v>
      </c>
      <c r="G299" s="35"/>
      <c r="H299" s="46"/>
      <c r="I299" s="45"/>
      <c r="J299" s="61">
        <f>I299*$F$299</f>
        <v>0</v>
      </c>
      <c r="K299" s="35">
        <v>1</v>
      </c>
      <c r="L299" s="46">
        <f>+K299*F299</f>
        <v>1344896</v>
      </c>
      <c r="M299" s="62">
        <v>1</v>
      </c>
      <c r="N299" s="61">
        <f>M299*$F$299</f>
        <v>1344896</v>
      </c>
      <c r="O299" s="69"/>
      <c r="P299" s="70"/>
      <c r="Q299" s="62"/>
      <c r="R299" s="61">
        <f>Q299*$F$299</f>
        <v>0</v>
      </c>
      <c r="S299" s="69"/>
      <c r="T299" s="70"/>
      <c r="U299" s="65"/>
      <c r="V299" s="61">
        <f>U299*$F$299</f>
        <v>0</v>
      </c>
      <c r="W299" s="76">
        <f t="shared" si="145"/>
        <v>1344896</v>
      </c>
      <c r="X299" s="45">
        <v>0.8</v>
      </c>
      <c r="Y299" s="61">
        <f>X299*$F$299</f>
        <v>1075916.8</v>
      </c>
      <c r="Z299" s="35">
        <v>0.2</v>
      </c>
      <c r="AA299" s="61">
        <f>Z299*$F$299</f>
        <v>268979.20000000001</v>
      </c>
      <c r="AB299" s="35">
        <f t="shared" si="142"/>
        <v>1</v>
      </c>
      <c r="AC299" s="61">
        <f t="shared" si="143"/>
        <v>1344896</v>
      </c>
      <c r="AD299" s="82" t="e">
        <f>#REF!-(X299+Z299)</f>
        <v>#REF!</v>
      </c>
      <c r="AE299" s="61" t="e">
        <f>AD299*$F$299</f>
        <v>#REF!</v>
      </c>
      <c r="AF299" s="81"/>
    </row>
    <row r="300" spans="1:32" ht="30">
      <c r="B300" s="34" t="s">
        <v>24</v>
      </c>
      <c r="C300" s="42" t="s">
        <v>283</v>
      </c>
      <c r="D300" s="40"/>
      <c r="E300" s="50"/>
      <c r="F300" s="101"/>
      <c r="G300" s="101"/>
      <c r="H300" s="101"/>
      <c r="I300" s="101"/>
      <c r="J300" s="101"/>
      <c r="K300" s="101"/>
      <c r="L300" s="101"/>
      <c r="M300" s="101"/>
      <c r="N300" s="101"/>
      <c r="O300" s="101"/>
      <c r="P300" s="101"/>
      <c r="Q300" s="101"/>
      <c r="R300" s="101"/>
      <c r="S300" s="101"/>
      <c r="T300" s="101"/>
      <c r="U300" s="101"/>
      <c r="V300" s="101"/>
      <c r="W300" s="101"/>
      <c r="X300" s="101"/>
      <c r="Y300" s="101"/>
      <c r="Z300" s="101"/>
      <c r="AA300" s="101"/>
      <c r="AB300" s="101"/>
      <c r="AC300" s="101"/>
      <c r="AD300" s="101"/>
      <c r="AE300" s="101"/>
      <c r="AF300" s="81"/>
    </row>
    <row r="301" spans="1:32">
      <c r="B301" s="34"/>
      <c r="C301" s="99" t="s">
        <v>310</v>
      </c>
      <c r="D301" s="40"/>
      <c r="E301" s="50"/>
      <c r="F301" s="36"/>
      <c r="G301" s="35"/>
      <c r="H301" s="46"/>
      <c r="I301" s="45"/>
      <c r="J301" s="61"/>
      <c r="K301" s="35"/>
      <c r="L301" s="46"/>
      <c r="M301" s="62"/>
      <c r="N301" s="63">
        <f>M301*H301</f>
        <v>0</v>
      </c>
      <c r="O301" s="69"/>
      <c r="P301" s="70"/>
      <c r="Q301" s="62"/>
      <c r="R301" s="63">
        <f>Q301*F301</f>
        <v>0</v>
      </c>
      <c r="S301" s="69"/>
      <c r="T301" s="70"/>
      <c r="U301" s="65"/>
      <c r="V301" s="63">
        <f>U301*F301</f>
        <v>0</v>
      </c>
      <c r="W301" s="76">
        <f t="shared" ref="W301:W317" si="147">J301+N301+R301+V301</f>
        <v>0</v>
      </c>
      <c r="X301" s="45">
        <v>0</v>
      </c>
      <c r="Y301" s="63">
        <f>X301*L301</f>
        <v>0</v>
      </c>
      <c r="Z301" s="35">
        <v>0</v>
      </c>
      <c r="AA301" s="63">
        <f>Z301*N301</f>
        <v>0</v>
      </c>
      <c r="AB301" s="35">
        <f t="shared" si="142"/>
        <v>0</v>
      </c>
      <c r="AC301" s="61">
        <f t="shared" si="143"/>
        <v>0</v>
      </c>
      <c r="AD301" s="82" t="e">
        <f>#REF!-(X301+Z301)</f>
        <v>#REF!</v>
      </c>
      <c r="AE301" s="63" t="e">
        <f>AD301*N301</f>
        <v>#REF!</v>
      </c>
      <c r="AF301" s="81"/>
    </row>
    <row r="302" spans="1:32">
      <c r="A302" s="33" t="s">
        <v>93</v>
      </c>
      <c r="B302" s="34"/>
      <c r="C302" s="49" t="s">
        <v>284</v>
      </c>
      <c r="D302" s="40"/>
      <c r="E302" s="50">
        <v>0.02</v>
      </c>
      <c r="F302" s="36">
        <f>+E302*$D$205</f>
        <v>1344896</v>
      </c>
      <c r="G302" s="35"/>
      <c r="H302" s="46"/>
      <c r="I302" s="45"/>
      <c r="J302" s="61">
        <f>I302*$F$302</f>
        <v>0</v>
      </c>
      <c r="K302" s="35">
        <v>0.8</v>
      </c>
      <c r="L302" s="46">
        <f>+K302*F302</f>
        <v>1075916.8</v>
      </c>
      <c r="M302" s="62"/>
      <c r="N302" s="61">
        <f>M302*$F$302</f>
        <v>0</v>
      </c>
      <c r="O302" s="69"/>
      <c r="P302" s="70"/>
      <c r="Q302" s="62"/>
      <c r="R302" s="61">
        <f>Q302*$F$302</f>
        <v>0</v>
      </c>
      <c r="S302" s="69"/>
      <c r="T302" s="70"/>
      <c r="U302" s="65"/>
      <c r="V302" s="61">
        <f>U302*$F$302</f>
        <v>0</v>
      </c>
      <c r="W302" s="76">
        <f t="shared" si="147"/>
        <v>0</v>
      </c>
      <c r="X302" s="45">
        <v>0</v>
      </c>
      <c r="Y302" s="61">
        <f>X302*$F$302</f>
        <v>0</v>
      </c>
      <c r="Z302" s="35">
        <v>0</v>
      </c>
      <c r="AA302" s="61">
        <f>Z302*$F$302</f>
        <v>0</v>
      </c>
      <c r="AB302" s="35">
        <f t="shared" si="142"/>
        <v>0</v>
      </c>
      <c r="AC302" s="61">
        <f t="shared" si="143"/>
        <v>0</v>
      </c>
      <c r="AD302" s="82" t="e">
        <f>#REF!-(X302+Z302)</f>
        <v>#REF!</v>
      </c>
      <c r="AE302" s="61" t="e">
        <f>AD302*$F$302</f>
        <v>#REF!</v>
      </c>
      <c r="AF302" s="81"/>
    </row>
    <row r="303" spans="1:32">
      <c r="A303" s="33" t="s">
        <v>93</v>
      </c>
      <c r="B303" s="34"/>
      <c r="C303" s="49" t="s">
        <v>285</v>
      </c>
      <c r="D303" s="40"/>
      <c r="E303" s="50"/>
      <c r="F303" s="36"/>
      <c r="G303" s="35"/>
      <c r="H303" s="46"/>
      <c r="I303" s="45"/>
      <c r="J303" s="61">
        <f>I303*$F$302</f>
        <v>0</v>
      </c>
      <c r="K303" s="35"/>
      <c r="L303" s="46"/>
      <c r="M303" s="62"/>
      <c r="N303" s="61">
        <f>M303*$F$302</f>
        <v>0</v>
      </c>
      <c r="O303" s="69">
        <v>0.2</v>
      </c>
      <c r="P303" s="70">
        <f>+O303*F302</f>
        <v>268979.20000000001</v>
      </c>
      <c r="Q303" s="62"/>
      <c r="R303" s="61">
        <f>Q303*$F$302</f>
        <v>0</v>
      </c>
      <c r="S303" s="69"/>
      <c r="T303" s="70"/>
      <c r="U303" s="65"/>
      <c r="V303" s="61">
        <f>U303*$F$302</f>
        <v>0</v>
      </c>
      <c r="W303" s="76">
        <f t="shared" si="147"/>
        <v>0</v>
      </c>
      <c r="X303" s="45">
        <v>0</v>
      </c>
      <c r="Y303" s="61">
        <f>X303*$F$302</f>
        <v>0</v>
      </c>
      <c r="Z303" s="35">
        <v>0</v>
      </c>
      <c r="AA303" s="61">
        <f>Z303*$F$302</f>
        <v>0</v>
      </c>
      <c r="AB303" s="35">
        <f t="shared" si="142"/>
        <v>0</v>
      </c>
      <c r="AC303" s="61">
        <f t="shared" si="143"/>
        <v>0</v>
      </c>
      <c r="AD303" s="82" t="e">
        <f>#REF!-(X303+Z303)</f>
        <v>#REF!</v>
      </c>
      <c r="AE303" s="61" t="e">
        <f>AD303*$F$302</f>
        <v>#REF!</v>
      </c>
      <c r="AF303" s="81"/>
    </row>
    <row r="304" spans="1:32">
      <c r="A304" s="33" t="s">
        <v>93</v>
      </c>
      <c r="B304" s="34"/>
      <c r="C304" s="49" t="s">
        <v>286</v>
      </c>
      <c r="D304" s="40"/>
      <c r="E304" s="50">
        <v>0.01</v>
      </c>
      <c r="F304" s="36">
        <f>+E304*$D$205</f>
        <v>672448</v>
      </c>
      <c r="G304" s="35"/>
      <c r="H304" s="46"/>
      <c r="I304" s="45"/>
      <c r="J304" s="61">
        <f>I304*$F$304</f>
        <v>0</v>
      </c>
      <c r="K304" s="35">
        <v>0.8</v>
      </c>
      <c r="L304" s="46">
        <f>+K304*F304</f>
        <v>537958.40000000002</v>
      </c>
      <c r="M304" s="62"/>
      <c r="N304" s="61">
        <f>M304*$F$304</f>
        <v>0</v>
      </c>
      <c r="O304" s="69"/>
      <c r="P304" s="70"/>
      <c r="Q304" s="62"/>
      <c r="R304" s="61">
        <f>Q304*$F$304</f>
        <v>0</v>
      </c>
      <c r="S304" s="69"/>
      <c r="T304" s="70"/>
      <c r="U304" s="65"/>
      <c r="V304" s="61">
        <f>U304*$F$304</f>
        <v>0</v>
      </c>
      <c r="W304" s="76">
        <f t="shared" si="147"/>
        <v>0</v>
      </c>
      <c r="X304" s="45">
        <v>0</v>
      </c>
      <c r="Y304" s="61">
        <f>X304*$F$304</f>
        <v>0</v>
      </c>
      <c r="Z304" s="35">
        <v>0</v>
      </c>
      <c r="AA304" s="61">
        <f>Z304*$F$304</f>
        <v>0</v>
      </c>
      <c r="AB304" s="35">
        <f t="shared" si="142"/>
        <v>0</v>
      </c>
      <c r="AC304" s="61">
        <f t="shared" si="143"/>
        <v>0</v>
      </c>
      <c r="AD304" s="82" t="e">
        <f>#REF!-(X304+Z304)</f>
        <v>#REF!</v>
      </c>
      <c r="AE304" s="61" t="e">
        <f>AD304*$F$304</f>
        <v>#REF!</v>
      </c>
      <c r="AF304" s="81"/>
    </row>
    <row r="305" spans="1:32">
      <c r="A305" s="33" t="s">
        <v>93</v>
      </c>
      <c r="B305" s="34"/>
      <c r="C305" s="49" t="s">
        <v>287</v>
      </c>
      <c r="D305" s="40"/>
      <c r="E305" s="50"/>
      <c r="F305" s="36"/>
      <c r="G305" s="35"/>
      <c r="H305" s="46"/>
      <c r="I305" s="45"/>
      <c r="J305" s="61">
        <f>I305*$F$304</f>
        <v>0</v>
      </c>
      <c r="K305" s="35"/>
      <c r="L305" s="46"/>
      <c r="M305" s="62"/>
      <c r="N305" s="61">
        <f>M305*$F$304</f>
        <v>0</v>
      </c>
      <c r="O305" s="69">
        <v>0.2</v>
      </c>
      <c r="P305" s="70">
        <f>+O305*F304</f>
        <v>134489.60000000001</v>
      </c>
      <c r="Q305" s="62"/>
      <c r="R305" s="61">
        <f>Q305*$F$304</f>
        <v>0</v>
      </c>
      <c r="S305" s="69"/>
      <c r="T305" s="70"/>
      <c r="U305" s="65"/>
      <c r="V305" s="61">
        <f>U305*$F$304</f>
        <v>0</v>
      </c>
      <c r="W305" s="76">
        <f t="shared" si="147"/>
        <v>0</v>
      </c>
      <c r="X305" s="45">
        <v>0</v>
      </c>
      <c r="Y305" s="61">
        <f>X305*$F$304</f>
        <v>0</v>
      </c>
      <c r="Z305" s="35">
        <v>0</v>
      </c>
      <c r="AA305" s="61">
        <f>Z305*$F$304</f>
        <v>0</v>
      </c>
      <c r="AB305" s="35">
        <f t="shared" si="142"/>
        <v>0</v>
      </c>
      <c r="AC305" s="61">
        <f t="shared" si="143"/>
        <v>0</v>
      </c>
      <c r="AD305" s="82" t="e">
        <f>#REF!-(X305+Z305)</f>
        <v>#REF!</v>
      </c>
      <c r="AE305" s="61" t="e">
        <f>AD305*$F$304</f>
        <v>#REF!</v>
      </c>
      <c r="AF305" s="81"/>
    </row>
    <row r="306" spans="1:32">
      <c r="A306" s="33" t="s">
        <v>93</v>
      </c>
      <c r="B306" s="34"/>
      <c r="C306" s="49" t="s">
        <v>288</v>
      </c>
      <c r="D306" s="40"/>
      <c r="E306" s="50">
        <v>0.02</v>
      </c>
      <c r="F306" s="36">
        <f>+E306*$D$205</f>
        <v>1344896</v>
      </c>
      <c r="G306" s="35"/>
      <c r="H306" s="46"/>
      <c r="I306" s="45"/>
      <c r="J306" s="61">
        <f>I306*$F$306</f>
        <v>0</v>
      </c>
      <c r="K306" s="35"/>
      <c r="L306" s="46"/>
      <c r="M306" s="62"/>
      <c r="N306" s="61">
        <f>M306*$F$306</f>
        <v>0</v>
      </c>
      <c r="O306" s="69">
        <v>0.8</v>
      </c>
      <c r="P306" s="70">
        <f>+O306*F306</f>
        <v>1075916.8</v>
      </c>
      <c r="Q306" s="62"/>
      <c r="R306" s="61">
        <f>Q306*$F$306</f>
        <v>0</v>
      </c>
      <c r="S306" s="69"/>
      <c r="T306" s="70"/>
      <c r="U306" s="65"/>
      <c r="V306" s="61">
        <f>U306*$F$306</f>
        <v>0</v>
      </c>
      <c r="W306" s="76">
        <f t="shared" si="147"/>
        <v>0</v>
      </c>
      <c r="X306" s="45">
        <v>0</v>
      </c>
      <c r="Y306" s="61">
        <f>X306*$F$306</f>
        <v>0</v>
      </c>
      <c r="Z306" s="35">
        <v>0</v>
      </c>
      <c r="AA306" s="61">
        <f>Z306*$F$306</f>
        <v>0</v>
      </c>
      <c r="AB306" s="35">
        <f t="shared" si="142"/>
        <v>0</v>
      </c>
      <c r="AC306" s="61">
        <f t="shared" si="143"/>
        <v>0</v>
      </c>
      <c r="AD306" s="82" t="e">
        <f>#REF!-(X306+Z306)</f>
        <v>#REF!</v>
      </c>
      <c r="AE306" s="61" t="e">
        <f>AD306*$F$306</f>
        <v>#REF!</v>
      </c>
      <c r="AF306" s="81"/>
    </row>
    <row r="307" spans="1:32">
      <c r="A307" s="33" t="s">
        <v>93</v>
      </c>
      <c r="B307" s="34"/>
      <c r="C307" s="49" t="s">
        <v>289</v>
      </c>
      <c r="D307" s="40"/>
      <c r="E307" s="50"/>
      <c r="F307" s="36"/>
      <c r="G307" s="35"/>
      <c r="H307" s="46"/>
      <c r="I307" s="45"/>
      <c r="J307" s="61">
        <f>I307*$F$306</f>
        <v>0</v>
      </c>
      <c r="K307" s="35"/>
      <c r="L307" s="46"/>
      <c r="M307" s="62"/>
      <c r="N307" s="61">
        <f>M307*$F$306</f>
        <v>0</v>
      </c>
      <c r="O307" s="69"/>
      <c r="P307" s="70"/>
      <c r="Q307" s="62"/>
      <c r="R307" s="61">
        <f>Q307*$F$306</f>
        <v>0</v>
      </c>
      <c r="S307" s="69">
        <v>0.2</v>
      </c>
      <c r="T307" s="70">
        <f>+S307*F306</f>
        <v>268979.20000000001</v>
      </c>
      <c r="U307" s="65"/>
      <c r="V307" s="61">
        <f>U307*$F$306</f>
        <v>0</v>
      </c>
      <c r="W307" s="76">
        <f t="shared" si="147"/>
        <v>0</v>
      </c>
      <c r="X307" s="45">
        <v>0</v>
      </c>
      <c r="Y307" s="61">
        <f>X307*$F$306</f>
        <v>0</v>
      </c>
      <c r="Z307" s="35">
        <v>0</v>
      </c>
      <c r="AA307" s="61">
        <f>Z307*$F$306</f>
        <v>0</v>
      </c>
      <c r="AB307" s="35">
        <f t="shared" si="142"/>
        <v>0</v>
      </c>
      <c r="AC307" s="61">
        <f t="shared" si="143"/>
        <v>0</v>
      </c>
      <c r="AD307" s="82" t="e">
        <f>#REF!-(X307+Z307)</f>
        <v>#REF!</v>
      </c>
      <c r="AE307" s="61" t="e">
        <f>AD307*$F$306</f>
        <v>#REF!</v>
      </c>
      <c r="AF307" s="81"/>
    </row>
    <row r="308" spans="1:32">
      <c r="A308" s="33" t="s">
        <v>93</v>
      </c>
      <c r="B308" s="34"/>
      <c r="C308" s="49" t="s">
        <v>290</v>
      </c>
      <c r="D308" s="40"/>
      <c r="E308" s="50">
        <v>0.01</v>
      </c>
      <c r="F308" s="36">
        <f>+E308*$D$205</f>
        <v>672448</v>
      </c>
      <c r="G308" s="35"/>
      <c r="H308" s="46"/>
      <c r="I308" s="45"/>
      <c r="J308" s="61">
        <f>I308*$F$308</f>
        <v>0</v>
      </c>
      <c r="K308" s="35"/>
      <c r="L308" s="46"/>
      <c r="M308" s="62"/>
      <c r="N308" s="61">
        <f>M308*$F$308</f>
        <v>0</v>
      </c>
      <c r="O308" s="69">
        <v>0.8</v>
      </c>
      <c r="P308" s="70">
        <f>+O308*F308</f>
        <v>537958.40000000002</v>
      </c>
      <c r="Q308" s="62"/>
      <c r="R308" s="61">
        <f>Q308*$F$308</f>
        <v>0</v>
      </c>
      <c r="S308" s="69"/>
      <c r="T308" s="70"/>
      <c r="U308" s="65"/>
      <c r="V308" s="61">
        <f>U308*$F$308</f>
        <v>0</v>
      </c>
      <c r="W308" s="76">
        <f t="shared" si="147"/>
        <v>0</v>
      </c>
      <c r="X308" s="45">
        <v>0</v>
      </c>
      <c r="Y308" s="61">
        <f>X308*$F$308</f>
        <v>0</v>
      </c>
      <c r="Z308" s="35">
        <v>0</v>
      </c>
      <c r="AA308" s="61">
        <f>Z308*$F$308</f>
        <v>0</v>
      </c>
      <c r="AB308" s="35">
        <f t="shared" si="142"/>
        <v>0</v>
      </c>
      <c r="AC308" s="61">
        <f t="shared" si="143"/>
        <v>0</v>
      </c>
      <c r="AD308" s="82" t="e">
        <f>#REF!-(X308+Z308)</f>
        <v>#REF!</v>
      </c>
      <c r="AE308" s="61" t="e">
        <f>AD308*$F$308</f>
        <v>#REF!</v>
      </c>
      <c r="AF308" s="81"/>
    </row>
    <row r="309" spans="1:32">
      <c r="A309" s="33" t="s">
        <v>93</v>
      </c>
      <c r="B309" s="34"/>
      <c r="C309" s="49" t="s">
        <v>291</v>
      </c>
      <c r="D309" s="40"/>
      <c r="E309" s="50"/>
      <c r="F309" s="36"/>
      <c r="G309" s="35"/>
      <c r="H309" s="46"/>
      <c r="I309" s="45"/>
      <c r="J309" s="61">
        <f>I309*$F$308</f>
        <v>0</v>
      </c>
      <c r="K309" s="35"/>
      <c r="L309" s="46"/>
      <c r="M309" s="62"/>
      <c r="N309" s="61">
        <f>M309*$F$308</f>
        <v>0</v>
      </c>
      <c r="O309" s="69"/>
      <c r="P309" s="70"/>
      <c r="Q309" s="62"/>
      <c r="R309" s="61">
        <f>Q309*$F$308</f>
        <v>0</v>
      </c>
      <c r="S309" s="69">
        <v>0.2</v>
      </c>
      <c r="T309" s="70">
        <f>+S309*F308</f>
        <v>134489.60000000001</v>
      </c>
      <c r="U309" s="65"/>
      <c r="V309" s="61">
        <f>U309*$F$308</f>
        <v>0</v>
      </c>
      <c r="W309" s="76">
        <f t="shared" si="147"/>
        <v>0</v>
      </c>
      <c r="X309" s="45">
        <v>0</v>
      </c>
      <c r="Y309" s="61">
        <f>X309*$F$308</f>
        <v>0</v>
      </c>
      <c r="Z309" s="35">
        <v>0</v>
      </c>
      <c r="AA309" s="61">
        <f>Z309*$F$308</f>
        <v>0</v>
      </c>
      <c r="AB309" s="35">
        <f t="shared" si="142"/>
        <v>0</v>
      </c>
      <c r="AC309" s="61">
        <f t="shared" si="143"/>
        <v>0</v>
      </c>
      <c r="AD309" s="82" t="e">
        <f>#REF!-(X309+Z309)</f>
        <v>#REF!</v>
      </c>
      <c r="AE309" s="61" t="e">
        <f>AD309*$F$308</f>
        <v>#REF!</v>
      </c>
      <c r="AF309" s="81"/>
    </row>
    <row r="310" spans="1:32" s="3" customFormat="1">
      <c r="A310" s="33" t="s">
        <v>93</v>
      </c>
      <c r="B310" s="22"/>
      <c r="C310" s="26" t="s">
        <v>292</v>
      </c>
      <c r="D310" s="27"/>
      <c r="E310" s="45">
        <v>0.01</v>
      </c>
      <c r="F310" s="28">
        <f>+E310*$D$205</f>
        <v>672448</v>
      </c>
      <c r="G310" s="35">
        <v>0.8</v>
      </c>
      <c r="H310" s="46">
        <f>+G310*F310</f>
        <v>537958.40000000002</v>
      </c>
      <c r="I310" s="45"/>
      <c r="J310" s="61">
        <f>I310*$F$310</f>
        <v>0</v>
      </c>
      <c r="K310" s="35"/>
      <c r="L310" s="46"/>
      <c r="M310" s="62"/>
      <c r="N310" s="61">
        <f>M310*$F$310</f>
        <v>0</v>
      </c>
      <c r="O310" s="69"/>
      <c r="P310" s="70"/>
      <c r="Q310" s="62"/>
      <c r="R310" s="61">
        <f>Q310*$F$310</f>
        <v>0</v>
      </c>
      <c r="S310" s="69"/>
      <c r="T310" s="70"/>
      <c r="U310" s="62"/>
      <c r="V310" s="61">
        <f>U310*$F$310</f>
        <v>0</v>
      </c>
      <c r="W310" s="76">
        <f t="shared" si="147"/>
        <v>0</v>
      </c>
      <c r="X310" s="45">
        <v>0</v>
      </c>
      <c r="Y310" s="61">
        <f>X310*$F$310</f>
        <v>0</v>
      </c>
      <c r="Z310" s="35">
        <v>0</v>
      </c>
      <c r="AA310" s="61">
        <f>Z310*$F$310</f>
        <v>0</v>
      </c>
      <c r="AB310" s="35">
        <f t="shared" si="142"/>
        <v>0</v>
      </c>
      <c r="AC310" s="61">
        <f t="shared" si="143"/>
        <v>0</v>
      </c>
      <c r="AD310" s="82" t="e">
        <f>#REF!-(X310+Z310)</f>
        <v>#REF!</v>
      </c>
      <c r="AE310" s="61" t="e">
        <f>AD310*$F$310</f>
        <v>#REF!</v>
      </c>
      <c r="AF310" s="81"/>
    </row>
    <row r="311" spans="1:32">
      <c r="A311" s="33" t="s">
        <v>93</v>
      </c>
      <c r="B311" s="34"/>
      <c r="C311" s="49" t="s">
        <v>293</v>
      </c>
      <c r="D311" s="40"/>
      <c r="E311" s="50"/>
      <c r="F311" s="36"/>
      <c r="G311" s="35"/>
      <c r="H311" s="46"/>
      <c r="I311" s="45"/>
      <c r="J311" s="61">
        <f>I311*$F$310</f>
        <v>0</v>
      </c>
      <c r="K311" s="35">
        <v>0.2</v>
      </c>
      <c r="L311" s="46">
        <f>+K311*F310</f>
        <v>134489.60000000001</v>
      </c>
      <c r="M311" s="62"/>
      <c r="N311" s="61">
        <f>M311*$F$310</f>
        <v>0</v>
      </c>
      <c r="O311" s="69"/>
      <c r="P311" s="70"/>
      <c r="Q311" s="62"/>
      <c r="R311" s="61">
        <f>Q311*$F$310</f>
        <v>0</v>
      </c>
      <c r="S311" s="69"/>
      <c r="T311" s="70"/>
      <c r="U311" s="65"/>
      <c r="V311" s="61">
        <f>U311*$F$310</f>
        <v>0</v>
      </c>
      <c r="W311" s="76">
        <f t="shared" si="147"/>
        <v>0</v>
      </c>
      <c r="X311" s="45">
        <v>0</v>
      </c>
      <c r="Y311" s="61">
        <f>X311*$F$310</f>
        <v>0</v>
      </c>
      <c r="Z311" s="35">
        <v>0</v>
      </c>
      <c r="AA311" s="61">
        <f>Z311*$F$310</f>
        <v>0</v>
      </c>
      <c r="AB311" s="35">
        <f t="shared" si="142"/>
        <v>0</v>
      </c>
      <c r="AC311" s="61">
        <f t="shared" si="143"/>
        <v>0</v>
      </c>
      <c r="AD311" s="82" t="e">
        <f>#REF!-(X311+Z311)</f>
        <v>#REF!</v>
      </c>
      <c r="AE311" s="61" t="e">
        <f>AD311*$F$310</f>
        <v>#REF!</v>
      </c>
      <c r="AF311" s="81"/>
    </row>
    <row r="312" spans="1:32">
      <c r="A312" s="33" t="s">
        <v>93</v>
      </c>
      <c r="B312" s="34"/>
      <c r="C312" s="49" t="s">
        <v>294</v>
      </c>
      <c r="D312" s="40"/>
      <c r="E312" s="50">
        <v>0.01</v>
      </c>
      <c r="F312" s="36">
        <f>+E312*$D$205</f>
        <v>672448</v>
      </c>
      <c r="G312" s="35"/>
      <c r="H312" s="46">
        <f>+G312*F312</f>
        <v>0</v>
      </c>
      <c r="I312" s="45"/>
      <c r="J312" s="61">
        <f>I312*$F$312</f>
        <v>0</v>
      </c>
      <c r="K312" s="35">
        <v>0.8</v>
      </c>
      <c r="L312" s="46">
        <f>+K312*F312</f>
        <v>537958.40000000002</v>
      </c>
      <c r="M312" s="62"/>
      <c r="N312" s="61">
        <f>M312*$F$312</f>
        <v>0</v>
      </c>
      <c r="O312" s="69"/>
      <c r="P312" s="70"/>
      <c r="Q312" s="62"/>
      <c r="R312" s="61">
        <f>Q312*$F$312</f>
        <v>0</v>
      </c>
      <c r="S312" s="69"/>
      <c r="T312" s="70"/>
      <c r="U312" s="65"/>
      <c r="V312" s="61">
        <f>U312*$F$312</f>
        <v>0</v>
      </c>
      <c r="W312" s="76">
        <f t="shared" si="147"/>
        <v>0</v>
      </c>
      <c r="X312" s="45">
        <v>0</v>
      </c>
      <c r="Y312" s="61">
        <f>X312*$F$312</f>
        <v>0</v>
      </c>
      <c r="Z312" s="35">
        <v>0</v>
      </c>
      <c r="AA312" s="61">
        <f>Z312*$F$312</f>
        <v>0</v>
      </c>
      <c r="AB312" s="35">
        <f t="shared" si="142"/>
        <v>0</v>
      </c>
      <c r="AC312" s="61">
        <f t="shared" si="143"/>
        <v>0</v>
      </c>
      <c r="AD312" s="82" t="e">
        <f>#REF!-(X312+Z312)</f>
        <v>#REF!</v>
      </c>
      <c r="AE312" s="61" t="e">
        <f>AD312*$F$312</f>
        <v>#REF!</v>
      </c>
      <c r="AF312" s="81"/>
    </row>
    <row r="313" spans="1:32">
      <c r="A313" s="33" t="s">
        <v>93</v>
      </c>
      <c r="B313" s="34"/>
      <c r="C313" s="49" t="s">
        <v>295</v>
      </c>
      <c r="D313" s="40"/>
      <c r="E313" s="50"/>
      <c r="F313" s="36"/>
      <c r="G313" s="35"/>
      <c r="H313" s="46"/>
      <c r="I313" s="45"/>
      <c r="J313" s="61">
        <f>I313*$F$312</f>
        <v>0</v>
      </c>
      <c r="K313" s="35">
        <v>0.2</v>
      </c>
      <c r="L313" s="46">
        <f>+K313*F312</f>
        <v>134489.60000000001</v>
      </c>
      <c r="M313" s="62"/>
      <c r="N313" s="61">
        <f>M313*$F$312</f>
        <v>0</v>
      </c>
      <c r="O313" s="69"/>
      <c r="P313" s="70">
        <f>+O313*F312</f>
        <v>0</v>
      </c>
      <c r="Q313" s="62"/>
      <c r="R313" s="61">
        <f>Q313*$F$312</f>
        <v>0</v>
      </c>
      <c r="S313" s="69"/>
      <c r="T313" s="70"/>
      <c r="U313" s="65"/>
      <c r="V313" s="61">
        <f>U313*$F$312</f>
        <v>0</v>
      </c>
      <c r="W313" s="76">
        <f t="shared" si="147"/>
        <v>0</v>
      </c>
      <c r="X313" s="45">
        <v>0</v>
      </c>
      <c r="Y313" s="61">
        <f>X313*$F$312</f>
        <v>0</v>
      </c>
      <c r="Z313" s="35">
        <v>0</v>
      </c>
      <c r="AA313" s="61">
        <f>Z313*$F$312</f>
        <v>0</v>
      </c>
      <c r="AB313" s="35">
        <f t="shared" si="142"/>
        <v>0</v>
      </c>
      <c r="AC313" s="61">
        <f t="shared" si="143"/>
        <v>0</v>
      </c>
      <c r="AD313" s="82" t="e">
        <f>#REF!-(X313+Z313)</f>
        <v>#REF!</v>
      </c>
      <c r="AE313" s="61" t="e">
        <f>AD313*$F$312</f>
        <v>#REF!</v>
      </c>
      <c r="AF313" s="81"/>
    </row>
    <row r="314" spans="1:32" s="3" customFormat="1">
      <c r="A314" s="33" t="s">
        <v>93</v>
      </c>
      <c r="B314" s="22"/>
      <c r="C314" s="26" t="s">
        <v>311</v>
      </c>
      <c r="D314" s="27"/>
      <c r="E314" s="45">
        <v>0.01</v>
      </c>
      <c r="F314" s="28">
        <f>+E314*$D$205</f>
        <v>672448</v>
      </c>
      <c r="G314" s="35">
        <v>0.8</v>
      </c>
      <c r="H314" s="46">
        <f>+G314*$F314</f>
        <v>537958.40000000002</v>
      </c>
      <c r="I314" s="45"/>
      <c r="J314" s="61">
        <f>I314*$F$314</f>
        <v>0</v>
      </c>
      <c r="K314" s="35"/>
      <c r="L314" s="46">
        <f>+K314*$F314</f>
        <v>0</v>
      </c>
      <c r="M314" s="62"/>
      <c r="N314" s="61">
        <f>M314*$F$314</f>
        <v>0</v>
      </c>
      <c r="O314" s="69"/>
      <c r="P314" s="70">
        <f>+O314*$F314</f>
        <v>0</v>
      </c>
      <c r="Q314" s="62"/>
      <c r="R314" s="61">
        <f>Q314*$F$314</f>
        <v>0</v>
      </c>
      <c r="S314" s="69"/>
      <c r="T314" s="70">
        <f>+S314*$F314</f>
        <v>0</v>
      </c>
      <c r="U314" s="62"/>
      <c r="V314" s="61">
        <f>U314*$F$314</f>
        <v>0</v>
      </c>
      <c r="W314" s="76">
        <f t="shared" si="147"/>
        <v>0</v>
      </c>
      <c r="X314" s="45">
        <v>0</v>
      </c>
      <c r="Y314" s="61">
        <f>X314*$F$314</f>
        <v>0</v>
      </c>
      <c r="Z314" s="35">
        <v>0</v>
      </c>
      <c r="AA314" s="61">
        <f>Z314*$F$314</f>
        <v>0</v>
      </c>
      <c r="AB314" s="35">
        <f t="shared" si="142"/>
        <v>0</v>
      </c>
      <c r="AC314" s="61">
        <f t="shared" si="143"/>
        <v>0</v>
      </c>
      <c r="AD314" s="82" t="e">
        <f>#REF!-(X314+Z314)</f>
        <v>#REF!</v>
      </c>
      <c r="AE314" s="61" t="e">
        <f>AD314*$F$314</f>
        <v>#REF!</v>
      </c>
      <c r="AF314" s="81"/>
    </row>
    <row r="315" spans="1:32">
      <c r="A315" s="33" t="s">
        <v>93</v>
      </c>
      <c r="B315" s="34"/>
      <c r="C315" s="49" t="s">
        <v>312</v>
      </c>
      <c r="D315" s="40"/>
      <c r="E315" s="50"/>
      <c r="F315" s="36">
        <f>+E315*$D$205</f>
        <v>0</v>
      </c>
      <c r="G315" s="35"/>
      <c r="H315" s="46">
        <f>+G315*F314</f>
        <v>0</v>
      </c>
      <c r="I315" s="45"/>
      <c r="J315" s="61">
        <f>I315*$F$314</f>
        <v>0</v>
      </c>
      <c r="K315" s="35">
        <v>0.2</v>
      </c>
      <c r="L315" s="46">
        <f>+K315*F314</f>
        <v>134489.60000000001</v>
      </c>
      <c r="M315" s="62"/>
      <c r="N315" s="61">
        <f>M315*$F$314</f>
        <v>0</v>
      </c>
      <c r="O315" s="69"/>
      <c r="P315" s="70">
        <f>+O315*$F315</f>
        <v>0</v>
      </c>
      <c r="Q315" s="62"/>
      <c r="R315" s="61">
        <f>Q315*$F$314</f>
        <v>0</v>
      </c>
      <c r="S315" s="69"/>
      <c r="T315" s="70">
        <f>+S315*$F315</f>
        <v>0</v>
      </c>
      <c r="U315" s="65"/>
      <c r="V315" s="61">
        <f>U315*$F$314</f>
        <v>0</v>
      </c>
      <c r="W315" s="76">
        <f t="shared" si="147"/>
        <v>0</v>
      </c>
      <c r="X315" s="45">
        <v>0</v>
      </c>
      <c r="Y315" s="61">
        <f>X315*$F$314</f>
        <v>0</v>
      </c>
      <c r="Z315" s="35">
        <v>0</v>
      </c>
      <c r="AA315" s="61">
        <f>Z315*$F$314</f>
        <v>0</v>
      </c>
      <c r="AB315" s="35">
        <f t="shared" si="142"/>
        <v>0</v>
      </c>
      <c r="AC315" s="61">
        <f t="shared" si="143"/>
        <v>0</v>
      </c>
      <c r="AD315" s="82" t="e">
        <f>#REF!-(X315+Z315)</f>
        <v>#REF!</v>
      </c>
      <c r="AE315" s="61" t="e">
        <f>AD315*$F$314</f>
        <v>#REF!</v>
      </c>
      <c r="AF315" s="81"/>
    </row>
    <row r="316" spans="1:32" ht="30">
      <c r="A316" s="33" t="s">
        <v>93</v>
      </c>
      <c r="B316" s="34" t="s">
        <v>33</v>
      </c>
      <c r="C316" s="102" t="s">
        <v>297</v>
      </c>
      <c r="D316" s="40"/>
      <c r="E316" s="50">
        <v>0.01</v>
      </c>
      <c r="F316" s="36">
        <f>+E316*$D$205</f>
        <v>672448</v>
      </c>
      <c r="G316" s="35"/>
      <c r="H316" s="46">
        <f>+G316*$F316</f>
        <v>0</v>
      </c>
      <c r="I316" s="45"/>
      <c r="J316" s="61">
        <f>I316*$F$316</f>
        <v>0</v>
      </c>
      <c r="K316" s="35"/>
      <c r="L316" s="46">
        <f>+K316*$F316</f>
        <v>0</v>
      </c>
      <c r="M316" s="62"/>
      <c r="N316" s="61">
        <f>M316*$F$316</f>
        <v>0</v>
      </c>
      <c r="O316" s="110">
        <v>0.51500000000000001</v>
      </c>
      <c r="P316" s="70">
        <f>+O316*$F316-96.06</f>
        <v>346214.66</v>
      </c>
      <c r="Q316" s="62"/>
      <c r="R316" s="61">
        <f>Q316*$F$316</f>
        <v>0</v>
      </c>
      <c r="S316" s="69">
        <v>0.48499999999999999</v>
      </c>
      <c r="T316" s="70">
        <f>+S316*$F316+480.32</f>
        <v>326617.59999999998</v>
      </c>
      <c r="U316" s="65"/>
      <c r="V316" s="61">
        <f>U316*$F$316</f>
        <v>0</v>
      </c>
      <c r="W316" s="76">
        <f t="shared" si="147"/>
        <v>0</v>
      </c>
      <c r="X316" s="45">
        <v>0</v>
      </c>
      <c r="Y316" s="61">
        <f>X316*$F$316</f>
        <v>0</v>
      </c>
      <c r="Z316" s="35">
        <v>0</v>
      </c>
      <c r="AA316" s="61">
        <f>Z316*$F$316</f>
        <v>0</v>
      </c>
      <c r="AB316" s="35">
        <f t="shared" si="142"/>
        <v>0</v>
      </c>
      <c r="AC316" s="61">
        <f t="shared" si="143"/>
        <v>0</v>
      </c>
      <c r="AD316" s="82" t="e">
        <f>#REF!-(X316+Z316)</f>
        <v>#REF!</v>
      </c>
      <c r="AE316" s="61" t="e">
        <f>AD316*$F$316</f>
        <v>#REF!</v>
      </c>
      <c r="AF316" s="81"/>
    </row>
    <row r="317" spans="1:32">
      <c r="A317" s="33" t="s">
        <v>298</v>
      </c>
      <c r="B317" s="34" t="s">
        <v>35</v>
      </c>
      <c r="C317" s="99" t="s">
        <v>300</v>
      </c>
      <c r="D317" s="40"/>
      <c r="E317" s="50">
        <v>0.02</v>
      </c>
      <c r="F317" s="36">
        <f>+E317*$D$205</f>
        <v>1344896</v>
      </c>
      <c r="G317" s="35"/>
      <c r="H317" s="46">
        <f>+G317*$F317</f>
        <v>0</v>
      </c>
      <c r="I317" s="45"/>
      <c r="J317" s="61">
        <f>I317*$F$317</f>
        <v>0</v>
      </c>
      <c r="K317" s="35"/>
      <c r="L317" s="46">
        <f>+K317*$F317</f>
        <v>0</v>
      </c>
      <c r="M317" s="62"/>
      <c r="N317" s="61">
        <f>M317*$F$317</f>
        <v>0</v>
      </c>
      <c r="O317" s="69"/>
      <c r="P317" s="70">
        <f>+O317*$F317</f>
        <v>0</v>
      </c>
      <c r="Q317" s="62"/>
      <c r="R317" s="61">
        <f>Q317*$F$317</f>
        <v>0</v>
      </c>
      <c r="S317" s="69">
        <v>1</v>
      </c>
      <c r="T317" s="70">
        <f>+S317*$F317</f>
        <v>1344896</v>
      </c>
      <c r="U317" s="65"/>
      <c r="V317" s="61">
        <f>U317*$F$317</f>
        <v>0</v>
      </c>
      <c r="W317" s="76">
        <f t="shared" si="147"/>
        <v>0</v>
      </c>
      <c r="X317" s="45">
        <v>0</v>
      </c>
      <c r="Y317" s="61">
        <f>X317*$F$317</f>
        <v>0</v>
      </c>
      <c r="Z317" s="35">
        <v>0</v>
      </c>
      <c r="AA317" s="61">
        <f>Z317*$F$317</f>
        <v>0</v>
      </c>
      <c r="AB317" s="35">
        <f t="shared" si="142"/>
        <v>0</v>
      </c>
      <c r="AC317" s="61">
        <f t="shared" si="143"/>
        <v>0</v>
      </c>
      <c r="AD317" s="82" t="e">
        <f>#REF!-(X317+Z317)</f>
        <v>#REF!</v>
      </c>
      <c r="AE317" s="61" t="e">
        <f>AD317*$F$317</f>
        <v>#REF!</v>
      </c>
      <c r="AF317" s="81"/>
    </row>
    <row r="318" spans="1:32">
      <c r="B318" s="41" t="s">
        <v>313</v>
      </c>
      <c r="C318" s="42" t="s">
        <v>314</v>
      </c>
      <c r="D318" s="43">
        <f>+D3*0.05</f>
        <v>48032000</v>
      </c>
      <c r="E318" s="43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4"/>
      <c r="S318" s="44"/>
      <c r="T318" s="44"/>
      <c r="U318" s="44"/>
      <c r="V318" s="44"/>
      <c r="W318" s="44"/>
      <c r="X318" s="44"/>
      <c r="Y318" s="44"/>
      <c r="Z318" s="44"/>
      <c r="AA318" s="44"/>
      <c r="AB318" s="44"/>
      <c r="AC318" s="44"/>
      <c r="AD318" s="44"/>
      <c r="AE318" s="44"/>
      <c r="AF318" s="81"/>
    </row>
    <row r="319" spans="1:32" s="7" customFormat="1">
      <c r="A319" s="104"/>
      <c r="B319" s="105">
        <v>1</v>
      </c>
      <c r="C319" s="106" t="s">
        <v>315</v>
      </c>
      <c r="D319" s="107"/>
      <c r="E319" s="108"/>
      <c r="F319" s="109"/>
      <c r="G319" s="109"/>
      <c r="H319" s="109"/>
      <c r="I319" s="109"/>
      <c r="J319" s="109"/>
      <c r="K319" s="109"/>
      <c r="L319" s="109"/>
      <c r="M319" s="109"/>
      <c r="N319" s="109"/>
      <c r="O319" s="109"/>
      <c r="P319" s="109"/>
      <c r="Q319" s="109"/>
      <c r="R319" s="109"/>
      <c r="S319" s="109"/>
      <c r="T319" s="109"/>
      <c r="U319" s="109"/>
      <c r="V319" s="109"/>
      <c r="W319" s="109"/>
      <c r="X319" s="109"/>
      <c r="Y319" s="109"/>
      <c r="Z319" s="109"/>
      <c r="AA319" s="109"/>
      <c r="AB319" s="109"/>
      <c r="AC319" s="109"/>
      <c r="AD319" s="109"/>
      <c r="AE319" s="109"/>
      <c r="AF319" s="81"/>
    </row>
    <row r="320" spans="1:32" s="4" customFormat="1">
      <c r="A320" s="54" t="s">
        <v>93</v>
      </c>
      <c r="B320" s="24" t="s">
        <v>22</v>
      </c>
      <c r="C320" s="26" t="s">
        <v>316</v>
      </c>
      <c r="D320" s="27"/>
      <c r="E320" s="45">
        <v>7.0000000000000007E-2</v>
      </c>
      <c r="F320" s="28">
        <f>+E320*$D$318</f>
        <v>3362240</v>
      </c>
      <c r="G320" s="35"/>
      <c r="H320" s="46">
        <f t="shared" ref="H320:H338" si="148">+G320*F320</f>
        <v>0</v>
      </c>
      <c r="I320" s="45"/>
      <c r="J320" s="61">
        <f>I320*$F$320</f>
        <v>0</v>
      </c>
      <c r="K320" s="35"/>
      <c r="L320" s="46"/>
      <c r="M320" s="45"/>
      <c r="N320" s="61">
        <f>M320*$F$320</f>
        <v>0</v>
      </c>
      <c r="O320" s="35">
        <v>0.8</v>
      </c>
      <c r="P320" s="46">
        <f t="shared" ref="P320:P338" si="149">+O320*$F320</f>
        <v>2689792</v>
      </c>
      <c r="Q320" s="45">
        <v>0.1</v>
      </c>
      <c r="R320" s="61">
        <f>Q320*$F$320</f>
        <v>336224</v>
      </c>
      <c r="S320" s="35"/>
      <c r="T320" s="46">
        <f t="shared" ref="T320:T338" si="150">+S320*$F320</f>
        <v>0</v>
      </c>
      <c r="U320" s="45"/>
      <c r="V320" s="61">
        <f>U320*$F$320</f>
        <v>0</v>
      </c>
      <c r="W320" s="76">
        <f t="shared" ref="W320:W338" si="151">J320+N320+R320+V320</f>
        <v>336224</v>
      </c>
      <c r="X320" s="45">
        <v>0</v>
      </c>
      <c r="Y320" s="61">
        <f>X320*$F$320</f>
        <v>0</v>
      </c>
      <c r="Z320" s="35">
        <v>0.1</v>
      </c>
      <c r="AA320" s="61">
        <f>Z320*$F$320</f>
        <v>336224</v>
      </c>
      <c r="AB320" s="35">
        <f t="shared" si="142"/>
        <v>0.1</v>
      </c>
      <c r="AC320" s="61">
        <f t="shared" si="143"/>
        <v>336224</v>
      </c>
      <c r="AD320" s="80" t="e">
        <f>#REF!-(X320+Z320)</f>
        <v>#REF!</v>
      </c>
      <c r="AE320" s="61" t="e">
        <f>AD320*$F$320</f>
        <v>#REF!</v>
      </c>
      <c r="AF320" s="81"/>
    </row>
    <row r="321" spans="1:32">
      <c r="A321" s="103" t="s">
        <v>93</v>
      </c>
      <c r="B321" s="34" t="s">
        <v>24</v>
      </c>
      <c r="C321" s="49" t="s">
        <v>317</v>
      </c>
      <c r="D321" s="40"/>
      <c r="E321" s="50"/>
      <c r="F321" s="36"/>
      <c r="G321" s="35"/>
      <c r="H321" s="38">
        <f t="shared" si="148"/>
        <v>0</v>
      </c>
      <c r="I321" s="50"/>
      <c r="J321" s="61">
        <f>I321*$F$320</f>
        <v>0</v>
      </c>
      <c r="K321" s="35"/>
      <c r="L321" s="46"/>
      <c r="M321" s="62"/>
      <c r="N321" s="61">
        <f>M321*$F$320</f>
        <v>0</v>
      </c>
      <c r="O321" s="69">
        <v>0.2</v>
      </c>
      <c r="P321" s="70">
        <f>+O321*F320</f>
        <v>672448</v>
      </c>
      <c r="Q321" s="62"/>
      <c r="R321" s="61">
        <f>Q321*$F$320</f>
        <v>0</v>
      </c>
      <c r="S321" s="69"/>
      <c r="T321" s="70">
        <f t="shared" si="150"/>
        <v>0</v>
      </c>
      <c r="U321" s="65"/>
      <c r="V321" s="61">
        <f>U321*$F$320</f>
        <v>0</v>
      </c>
      <c r="W321" s="76">
        <f t="shared" si="151"/>
        <v>0</v>
      </c>
      <c r="X321" s="45">
        <v>0</v>
      </c>
      <c r="Y321" s="61">
        <f>X321*$F$320</f>
        <v>0</v>
      </c>
      <c r="Z321" s="35">
        <v>0</v>
      </c>
      <c r="AA321" s="61">
        <f>Z321*$F$320</f>
        <v>0</v>
      </c>
      <c r="AB321" s="35">
        <f t="shared" si="142"/>
        <v>0</v>
      </c>
      <c r="AC321" s="61">
        <f t="shared" si="143"/>
        <v>0</v>
      </c>
      <c r="AD321" s="82" t="e">
        <f>#REF!-(X321+Z321)</f>
        <v>#REF!</v>
      </c>
      <c r="AE321" s="61" t="e">
        <f>AD321*$F$320</f>
        <v>#REF!</v>
      </c>
      <c r="AF321" s="81"/>
    </row>
    <row r="322" spans="1:32">
      <c r="A322" s="103" t="s">
        <v>93</v>
      </c>
      <c r="B322" s="34" t="s">
        <v>33</v>
      </c>
      <c r="C322" s="49" t="s">
        <v>318</v>
      </c>
      <c r="D322" s="40"/>
      <c r="E322" s="50">
        <v>7.0000000000000007E-2</v>
      </c>
      <c r="F322" s="36">
        <f>+E322*$D$318</f>
        <v>3362240</v>
      </c>
      <c r="G322" s="35"/>
      <c r="H322" s="38">
        <f t="shared" si="148"/>
        <v>0</v>
      </c>
      <c r="I322" s="50"/>
      <c r="J322" s="61">
        <f>I322*$F$322</f>
        <v>0</v>
      </c>
      <c r="K322" s="35"/>
      <c r="L322" s="46"/>
      <c r="M322" s="62"/>
      <c r="N322" s="61">
        <f>M322*$F$322</f>
        <v>0</v>
      </c>
      <c r="O322" s="69">
        <v>0.8</v>
      </c>
      <c r="P322" s="70">
        <f t="shared" si="149"/>
        <v>2689792</v>
      </c>
      <c r="Q322" s="62"/>
      <c r="R322" s="61">
        <f>Q322*$F$322</f>
        <v>0</v>
      </c>
      <c r="S322" s="69"/>
      <c r="T322" s="70">
        <f t="shared" si="150"/>
        <v>0</v>
      </c>
      <c r="U322" s="65"/>
      <c r="V322" s="61">
        <f>U322*$F$322</f>
        <v>0</v>
      </c>
      <c r="W322" s="76">
        <f t="shared" si="151"/>
        <v>0</v>
      </c>
      <c r="X322" s="45">
        <v>0</v>
      </c>
      <c r="Y322" s="61">
        <f>X322*$F$322</f>
        <v>0</v>
      </c>
      <c r="Z322" s="35">
        <v>0</v>
      </c>
      <c r="AA322" s="61">
        <f>Z322*$F$322</f>
        <v>0</v>
      </c>
      <c r="AB322" s="35">
        <f t="shared" si="142"/>
        <v>0</v>
      </c>
      <c r="AC322" s="61">
        <f t="shared" si="143"/>
        <v>0</v>
      </c>
      <c r="AD322" s="82" t="e">
        <f>#REF!-(X322+Z322)</f>
        <v>#REF!</v>
      </c>
      <c r="AE322" s="61" t="e">
        <f>AD322*$F$322</f>
        <v>#REF!</v>
      </c>
      <c r="AF322" s="81"/>
    </row>
    <row r="323" spans="1:32">
      <c r="A323" s="103" t="s">
        <v>93</v>
      </c>
      <c r="B323" s="34" t="s">
        <v>35</v>
      </c>
      <c r="C323" s="49" t="s">
        <v>319</v>
      </c>
      <c r="D323" s="40"/>
      <c r="E323" s="50"/>
      <c r="F323" s="36"/>
      <c r="G323" s="35"/>
      <c r="H323" s="38">
        <f t="shared" si="148"/>
        <v>0</v>
      </c>
      <c r="I323" s="50"/>
      <c r="J323" s="61">
        <f>I323*$F$322</f>
        <v>0</v>
      </c>
      <c r="K323" s="35"/>
      <c r="L323" s="46"/>
      <c r="M323" s="62"/>
      <c r="N323" s="61">
        <f>M323*$F$322</f>
        <v>0</v>
      </c>
      <c r="O323" s="69">
        <v>0.2</v>
      </c>
      <c r="P323" s="70">
        <f>+O323*F322</f>
        <v>672448</v>
      </c>
      <c r="Q323" s="62"/>
      <c r="R323" s="61">
        <f>Q323*$F$322</f>
        <v>0</v>
      </c>
      <c r="S323" s="69"/>
      <c r="T323" s="70">
        <f t="shared" si="150"/>
        <v>0</v>
      </c>
      <c r="U323" s="65"/>
      <c r="V323" s="61">
        <f>U323*$F$322</f>
        <v>0</v>
      </c>
      <c r="W323" s="76">
        <f t="shared" si="151"/>
        <v>0</v>
      </c>
      <c r="X323" s="45">
        <v>0</v>
      </c>
      <c r="Y323" s="61">
        <f>X323*$F$322</f>
        <v>0</v>
      </c>
      <c r="Z323" s="35">
        <v>0</v>
      </c>
      <c r="AA323" s="61">
        <f>Z323*$F$322</f>
        <v>0</v>
      </c>
      <c r="AB323" s="35">
        <f t="shared" si="142"/>
        <v>0</v>
      </c>
      <c r="AC323" s="61">
        <f t="shared" si="143"/>
        <v>0</v>
      </c>
      <c r="AD323" s="82" t="e">
        <f>#REF!-(X323+Z323)</f>
        <v>#REF!</v>
      </c>
      <c r="AE323" s="61" t="e">
        <f>AD323*$F$322</f>
        <v>#REF!</v>
      </c>
      <c r="AF323" s="81"/>
    </row>
    <row r="324" spans="1:32">
      <c r="A324" s="103" t="s">
        <v>93</v>
      </c>
      <c r="B324" s="34" t="s">
        <v>37</v>
      </c>
      <c r="C324" s="49" t="s">
        <v>320</v>
      </c>
      <c r="D324" s="40"/>
      <c r="E324" s="50">
        <v>0.05</v>
      </c>
      <c r="F324" s="36">
        <f>+E324*$D$318</f>
        <v>2401600</v>
      </c>
      <c r="G324" s="35"/>
      <c r="H324" s="38">
        <f t="shared" si="148"/>
        <v>0</v>
      </c>
      <c r="I324" s="50"/>
      <c r="J324" s="61">
        <f>I324*$F$324</f>
        <v>0</v>
      </c>
      <c r="K324" s="35"/>
      <c r="L324" s="46"/>
      <c r="M324" s="62"/>
      <c r="N324" s="61">
        <f>M324*$F$324</f>
        <v>0</v>
      </c>
      <c r="O324" s="69">
        <v>0.8</v>
      </c>
      <c r="P324" s="70">
        <f t="shared" si="149"/>
        <v>1921280</v>
      </c>
      <c r="Q324" s="62"/>
      <c r="R324" s="61">
        <f>Q324*$F$324</f>
        <v>0</v>
      </c>
      <c r="S324" s="69"/>
      <c r="T324" s="70">
        <f t="shared" si="150"/>
        <v>0</v>
      </c>
      <c r="U324" s="65"/>
      <c r="V324" s="61">
        <f>U324*$F$324</f>
        <v>0</v>
      </c>
      <c r="W324" s="76">
        <f t="shared" si="151"/>
        <v>0</v>
      </c>
      <c r="X324" s="45">
        <v>0</v>
      </c>
      <c r="Y324" s="61">
        <f>X324*$F$324</f>
        <v>0</v>
      </c>
      <c r="Z324" s="35">
        <v>0</v>
      </c>
      <c r="AA324" s="61">
        <f>Z324*$F$324</f>
        <v>0</v>
      </c>
      <c r="AB324" s="35">
        <f t="shared" si="142"/>
        <v>0</v>
      </c>
      <c r="AC324" s="61">
        <f t="shared" si="143"/>
        <v>0</v>
      </c>
      <c r="AD324" s="82" t="e">
        <f>#REF!-(X324+Z324)</f>
        <v>#REF!</v>
      </c>
      <c r="AE324" s="61" t="e">
        <f>AD324*$F$324</f>
        <v>#REF!</v>
      </c>
      <c r="AF324" s="81"/>
    </row>
    <row r="325" spans="1:32" ht="30">
      <c r="A325" s="103" t="s">
        <v>93</v>
      </c>
      <c r="B325" s="34" t="s">
        <v>39</v>
      </c>
      <c r="C325" s="49" t="s">
        <v>321</v>
      </c>
      <c r="D325" s="40"/>
      <c r="E325" s="50"/>
      <c r="F325" s="36"/>
      <c r="G325" s="35"/>
      <c r="H325" s="38">
        <f t="shared" si="148"/>
        <v>0</v>
      </c>
      <c r="I325" s="50"/>
      <c r="J325" s="61">
        <f>I325*$F$324</f>
        <v>0</v>
      </c>
      <c r="K325" s="35"/>
      <c r="L325" s="46"/>
      <c r="M325" s="62"/>
      <c r="N325" s="61">
        <f>M325*$F$324</f>
        <v>0</v>
      </c>
      <c r="O325" s="69">
        <v>0.2</v>
      </c>
      <c r="P325" s="70">
        <f>+O325*F324</f>
        <v>480320</v>
      </c>
      <c r="Q325" s="62"/>
      <c r="R325" s="61">
        <f>Q325*$F$324</f>
        <v>0</v>
      </c>
      <c r="S325" s="69"/>
      <c r="T325" s="70">
        <f t="shared" si="150"/>
        <v>0</v>
      </c>
      <c r="U325" s="65"/>
      <c r="V325" s="61">
        <f>U325*$F$324</f>
        <v>0</v>
      </c>
      <c r="W325" s="76">
        <f t="shared" si="151"/>
        <v>0</v>
      </c>
      <c r="X325" s="45">
        <v>0</v>
      </c>
      <c r="Y325" s="61">
        <f>X325*$F$324</f>
        <v>0</v>
      </c>
      <c r="Z325" s="35">
        <v>0</v>
      </c>
      <c r="AA325" s="61">
        <f>Z325*$F$324</f>
        <v>0</v>
      </c>
      <c r="AB325" s="35">
        <f t="shared" si="142"/>
        <v>0</v>
      </c>
      <c r="AC325" s="61">
        <f t="shared" si="143"/>
        <v>0</v>
      </c>
      <c r="AD325" s="82" t="e">
        <f>#REF!-(X325+Z325)</f>
        <v>#REF!</v>
      </c>
      <c r="AE325" s="61" t="e">
        <f>AD325*$F$324</f>
        <v>#REF!</v>
      </c>
      <c r="AF325" s="81"/>
    </row>
    <row r="326" spans="1:32">
      <c r="A326" s="103" t="s">
        <v>93</v>
      </c>
      <c r="B326" s="34" t="s">
        <v>41</v>
      </c>
      <c r="C326" s="49" t="s">
        <v>322</v>
      </c>
      <c r="D326" s="40"/>
      <c r="E326" s="37">
        <v>0.02</v>
      </c>
      <c r="F326" s="36">
        <f>+E326*$D$318</f>
        <v>960640</v>
      </c>
      <c r="G326" s="35"/>
      <c r="H326" s="38">
        <f t="shared" si="148"/>
        <v>0</v>
      </c>
      <c r="I326" s="50"/>
      <c r="J326" s="61">
        <f>I326*$F$326</f>
        <v>0</v>
      </c>
      <c r="K326" s="35"/>
      <c r="L326" s="46"/>
      <c r="M326" s="62"/>
      <c r="N326" s="61">
        <f>M326*$F$326</f>
        <v>0</v>
      </c>
      <c r="O326" s="69"/>
      <c r="P326" s="70">
        <f t="shared" si="149"/>
        <v>0</v>
      </c>
      <c r="Q326" s="62"/>
      <c r="R326" s="61">
        <f>Q326*$F$326</f>
        <v>0</v>
      </c>
      <c r="S326" s="69">
        <v>0.8</v>
      </c>
      <c r="T326" s="70">
        <f t="shared" si="150"/>
        <v>768512</v>
      </c>
      <c r="U326" s="65"/>
      <c r="V326" s="61">
        <f>U326*$F$326</f>
        <v>0</v>
      </c>
      <c r="W326" s="76">
        <f t="shared" si="151"/>
        <v>0</v>
      </c>
      <c r="X326" s="45">
        <v>0</v>
      </c>
      <c r="Y326" s="61">
        <f>X326*$F$326</f>
        <v>0</v>
      </c>
      <c r="Z326" s="35">
        <v>0</v>
      </c>
      <c r="AA326" s="61">
        <f>Z326*$F$326</f>
        <v>0</v>
      </c>
      <c r="AB326" s="35">
        <f t="shared" si="142"/>
        <v>0</v>
      </c>
      <c r="AC326" s="61">
        <f t="shared" si="143"/>
        <v>0</v>
      </c>
      <c r="AD326" s="82" t="e">
        <f>#REF!-(X326+Z326)</f>
        <v>#REF!</v>
      </c>
      <c r="AE326" s="61" t="e">
        <f>AD326*$F$326</f>
        <v>#REF!</v>
      </c>
      <c r="AF326" s="81"/>
    </row>
    <row r="327" spans="1:32">
      <c r="A327" s="103" t="s">
        <v>93</v>
      </c>
      <c r="B327" s="34" t="s">
        <v>43</v>
      </c>
      <c r="C327" s="49" t="s">
        <v>323</v>
      </c>
      <c r="D327" s="40"/>
      <c r="E327" s="37"/>
      <c r="F327" s="36"/>
      <c r="G327" s="35"/>
      <c r="H327" s="38">
        <f t="shared" si="148"/>
        <v>0</v>
      </c>
      <c r="I327" s="50"/>
      <c r="J327" s="61">
        <f>I327*$F$326</f>
        <v>0</v>
      </c>
      <c r="K327" s="35"/>
      <c r="L327" s="46"/>
      <c r="M327" s="62"/>
      <c r="N327" s="61">
        <f>M327*$F$326</f>
        <v>0</v>
      </c>
      <c r="O327" s="69"/>
      <c r="P327" s="70">
        <f t="shared" si="149"/>
        <v>0</v>
      </c>
      <c r="Q327" s="62"/>
      <c r="R327" s="61">
        <f>Q327*$F$326</f>
        <v>0</v>
      </c>
      <c r="S327" s="69">
        <v>0.2</v>
      </c>
      <c r="T327" s="70">
        <f>+S327*F326</f>
        <v>192128</v>
      </c>
      <c r="U327" s="65"/>
      <c r="V327" s="61">
        <f>U327*$F$326</f>
        <v>0</v>
      </c>
      <c r="W327" s="76">
        <f t="shared" si="151"/>
        <v>0</v>
      </c>
      <c r="X327" s="45">
        <v>0</v>
      </c>
      <c r="Y327" s="61">
        <f>X327*$F$326</f>
        <v>0</v>
      </c>
      <c r="Z327" s="35">
        <v>0</v>
      </c>
      <c r="AA327" s="61">
        <f>Z327*$F$326</f>
        <v>0</v>
      </c>
      <c r="AB327" s="35">
        <f t="shared" ref="AB327:AB356" si="152">X327+Z327</f>
        <v>0</v>
      </c>
      <c r="AC327" s="61">
        <f t="shared" ref="AC327:AC354" si="153">Y327+AA327</f>
        <v>0</v>
      </c>
      <c r="AD327" s="82" t="e">
        <f>#REF!-(X327+Z327)</f>
        <v>#REF!</v>
      </c>
      <c r="AE327" s="61" t="e">
        <f>AD327*$F$326</f>
        <v>#REF!</v>
      </c>
      <c r="AF327" s="81"/>
    </row>
    <row r="328" spans="1:32">
      <c r="A328" s="103" t="s">
        <v>93</v>
      </c>
      <c r="B328" s="34" t="s">
        <v>45</v>
      </c>
      <c r="C328" s="49" t="s">
        <v>324</v>
      </c>
      <c r="D328" s="40"/>
      <c r="E328" s="37">
        <v>7.0000000000000007E-2</v>
      </c>
      <c r="F328" s="36">
        <f>+E328*$D$318</f>
        <v>3362240</v>
      </c>
      <c r="G328" s="35"/>
      <c r="H328" s="38">
        <f t="shared" si="148"/>
        <v>0</v>
      </c>
      <c r="I328" s="50"/>
      <c r="J328" s="61">
        <f>I328*$F$328</f>
        <v>0</v>
      </c>
      <c r="K328" s="35"/>
      <c r="L328" s="46"/>
      <c r="M328" s="62"/>
      <c r="N328" s="61">
        <f>M328*$F$328</f>
        <v>0</v>
      </c>
      <c r="O328" s="69"/>
      <c r="P328" s="70">
        <f t="shared" si="149"/>
        <v>0</v>
      </c>
      <c r="Q328" s="62"/>
      <c r="R328" s="61">
        <f>Q328*$F$328</f>
        <v>0</v>
      </c>
      <c r="S328" s="69">
        <v>0.8</v>
      </c>
      <c r="T328" s="70">
        <f t="shared" si="150"/>
        <v>2689792</v>
      </c>
      <c r="U328" s="65"/>
      <c r="V328" s="61">
        <f>U328*$F$328</f>
        <v>0</v>
      </c>
      <c r="W328" s="76">
        <f t="shared" si="151"/>
        <v>0</v>
      </c>
      <c r="X328" s="45">
        <v>0</v>
      </c>
      <c r="Y328" s="61">
        <f>X328*$F$328</f>
        <v>0</v>
      </c>
      <c r="Z328" s="35">
        <v>0</v>
      </c>
      <c r="AA328" s="61">
        <f>Z328*$F$328</f>
        <v>0</v>
      </c>
      <c r="AB328" s="35">
        <f t="shared" si="152"/>
        <v>0</v>
      </c>
      <c r="AC328" s="61">
        <f t="shared" si="153"/>
        <v>0</v>
      </c>
      <c r="AD328" s="82" t="e">
        <f>#REF!-(X328+Z328)</f>
        <v>#REF!</v>
      </c>
      <c r="AE328" s="61" t="e">
        <f>AD328*$F$328</f>
        <v>#REF!</v>
      </c>
      <c r="AF328" s="81"/>
    </row>
    <row r="329" spans="1:32">
      <c r="A329" s="103" t="s">
        <v>93</v>
      </c>
      <c r="B329" s="34" t="s">
        <v>47</v>
      </c>
      <c r="C329" s="49" t="s">
        <v>325</v>
      </c>
      <c r="D329" s="40"/>
      <c r="E329" s="37"/>
      <c r="F329" s="36"/>
      <c r="G329" s="35"/>
      <c r="H329" s="38">
        <f t="shared" si="148"/>
        <v>0</v>
      </c>
      <c r="I329" s="50"/>
      <c r="J329" s="61">
        <f>I329*$F$328</f>
        <v>0</v>
      </c>
      <c r="K329" s="35"/>
      <c r="L329" s="46"/>
      <c r="M329" s="62"/>
      <c r="N329" s="61">
        <f>M329*$F$328</f>
        <v>0</v>
      </c>
      <c r="O329" s="69"/>
      <c r="P329" s="70">
        <f t="shared" si="149"/>
        <v>0</v>
      </c>
      <c r="Q329" s="62"/>
      <c r="R329" s="61">
        <f>Q329*$F$328</f>
        <v>0</v>
      </c>
      <c r="S329" s="69">
        <v>0.2</v>
      </c>
      <c r="T329" s="70">
        <f>+S329*F328</f>
        <v>672448</v>
      </c>
      <c r="U329" s="65"/>
      <c r="V329" s="61">
        <f>U329*$F$328</f>
        <v>0</v>
      </c>
      <c r="W329" s="76">
        <f t="shared" si="151"/>
        <v>0</v>
      </c>
      <c r="X329" s="45">
        <v>0</v>
      </c>
      <c r="Y329" s="61">
        <f>X329*$F$328</f>
        <v>0</v>
      </c>
      <c r="Z329" s="35">
        <v>0</v>
      </c>
      <c r="AA329" s="61">
        <f>Z329*$F$328</f>
        <v>0</v>
      </c>
      <c r="AB329" s="35">
        <f t="shared" si="152"/>
        <v>0</v>
      </c>
      <c r="AC329" s="61">
        <f t="shared" si="153"/>
        <v>0</v>
      </c>
      <c r="AD329" s="82" t="e">
        <f>#REF!-(X329+Z329)</f>
        <v>#REF!</v>
      </c>
      <c r="AE329" s="61" t="e">
        <f>AD329*$F$328</f>
        <v>#REF!</v>
      </c>
      <c r="AF329" s="81"/>
    </row>
    <row r="330" spans="1:32">
      <c r="A330" s="103" t="s">
        <v>93</v>
      </c>
      <c r="B330" s="34" t="s">
        <v>49</v>
      </c>
      <c r="C330" s="49" t="s">
        <v>326</v>
      </c>
      <c r="D330" s="40"/>
      <c r="E330" s="50">
        <v>0.02</v>
      </c>
      <c r="F330" s="36">
        <f>+E330*$D$318</f>
        <v>960640</v>
      </c>
      <c r="G330" s="35"/>
      <c r="H330" s="38">
        <f t="shared" si="148"/>
        <v>0</v>
      </c>
      <c r="I330" s="50"/>
      <c r="J330" s="61">
        <f>I330*$F$330</f>
        <v>0</v>
      </c>
      <c r="K330" s="35"/>
      <c r="L330" s="46"/>
      <c r="M330" s="62"/>
      <c r="N330" s="61">
        <f>M330*$F$330</f>
        <v>0</v>
      </c>
      <c r="O330" s="69"/>
      <c r="P330" s="70">
        <f t="shared" si="149"/>
        <v>0</v>
      </c>
      <c r="Q330" s="62"/>
      <c r="R330" s="61">
        <f>Q330*$F$330</f>
        <v>0</v>
      </c>
      <c r="S330" s="69">
        <v>0.8</v>
      </c>
      <c r="T330" s="70">
        <f t="shared" si="150"/>
        <v>768512</v>
      </c>
      <c r="U330" s="65"/>
      <c r="V330" s="61">
        <f>U330*$F$330</f>
        <v>0</v>
      </c>
      <c r="W330" s="76">
        <f t="shared" si="151"/>
        <v>0</v>
      </c>
      <c r="X330" s="45">
        <v>0</v>
      </c>
      <c r="Y330" s="61">
        <f>X330*$F$330</f>
        <v>0</v>
      </c>
      <c r="Z330" s="35">
        <v>0</v>
      </c>
      <c r="AA330" s="61">
        <f>Z330*$F$330</f>
        <v>0</v>
      </c>
      <c r="AB330" s="35">
        <f t="shared" si="152"/>
        <v>0</v>
      </c>
      <c r="AC330" s="61">
        <f t="shared" si="153"/>
        <v>0</v>
      </c>
      <c r="AD330" s="82" t="e">
        <f>#REF!-(X330+Z330)</f>
        <v>#REF!</v>
      </c>
      <c r="AE330" s="61" t="e">
        <f>AD330*$F$330</f>
        <v>#REF!</v>
      </c>
      <c r="AF330" s="81"/>
    </row>
    <row r="331" spans="1:32">
      <c r="A331" s="103" t="s">
        <v>93</v>
      </c>
      <c r="B331" s="34" t="s">
        <v>51</v>
      </c>
      <c r="C331" s="49" t="s">
        <v>327</v>
      </c>
      <c r="D331" s="40"/>
      <c r="E331" s="50"/>
      <c r="F331" s="36"/>
      <c r="G331" s="35"/>
      <c r="H331" s="38">
        <f t="shared" si="148"/>
        <v>0</v>
      </c>
      <c r="I331" s="50"/>
      <c r="J331" s="61">
        <f>I331*$F$330</f>
        <v>0</v>
      </c>
      <c r="K331" s="35"/>
      <c r="L331" s="46"/>
      <c r="M331" s="62"/>
      <c r="N331" s="61">
        <f>M331*$F$330</f>
        <v>0</v>
      </c>
      <c r="O331" s="69"/>
      <c r="P331" s="70">
        <f t="shared" si="149"/>
        <v>0</v>
      </c>
      <c r="Q331" s="62"/>
      <c r="R331" s="61">
        <f>Q331*$F$330</f>
        <v>0</v>
      </c>
      <c r="S331" s="69">
        <v>0.2</v>
      </c>
      <c r="T331" s="70">
        <f>+S331*F330</f>
        <v>192128</v>
      </c>
      <c r="U331" s="65"/>
      <c r="V331" s="61">
        <f>U331*$F$330</f>
        <v>0</v>
      </c>
      <c r="W331" s="76">
        <f t="shared" si="151"/>
        <v>0</v>
      </c>
      <c r="X331" s="45">
        <v>0</v>
      </c>
      <c r="Y331" s="61">
        <f>X331*$F$330</f>
        <v>0</v>
      </c>
      <c r="Z331" s="35">
        <v>0</v>
      </c>
      <c r="AA331" s="61">
        <f>Z331*$F$330</f>
        <v>0</v>
      </c>
      <c r="AB331" s="35">
        <f t="shared" si="152"/>
        <v>0</v>
      </c>
      <c r="AC331" s="61">
        <f t="shared" si="153"/>
        <v>0</v>
      </c>
      <c r="AD331" s="82" t="e">
        <f>#REF!-(X331+Z331)</f>
        <v>#REF!</v>
      </c>
      <c r="AE331" s="61" t="e">
        <f>AD331*$F$330</f>
        <v>#REF!</v>
      </c>
      <c r="AF331" s="81"/>
    </row>
    <row r="332" spans="1:32">
      <c r="A332" s="103" t="s">
        <v>93</v>
      </c>
      <c r="B332" s="34" t="s">
        <v>53</v>
      </c>
      <c r="C332" s="49" t="s">
        <v>328</v>
      </c>
      <c r="D332" s="40"/>
      <c r="E332" s="50">
        <v>0.05</v>
      </c>
      <c r="F332" s="36">
        <f>+E332*$D$318</f>
        <v>2401600</v>
      </c>
      <c r="G332" s="35"/>
      <c r="H332" s="38">
        <f t="shared" si="148"/>
        <v>0</v>
      </c>
      <c r="I332" s="50"/>
      <c r="J332" s="61">
        <f>I332*$F$332</f>
        <v>0</v>
      </c>
      <c r="K332" s="35"/>
      <c r="L332" s="46"/>
      <c r="M332" s="62"/>
      <c r="N332" s="61">
        <f>M332*$F$332</f>
        <v>0</v>
      </c>
      <c r="O332" s="69"/>
      <c r="P332" s="70">
        <f t="shared" si="149"/>
        <v>0</v>
      </c>
      <c r="Q332" s="62"/>
      <c r="R332" s="61">
        <f>Q332*$F$332</f>
        <v>0</v>
      </c>
      <c r="S332" s="69">
        <v>0.8</v>
      </c>
      <c r="T332" s="70">
        <f t="shared" si="150"/>
        <v>1921280</v>
      </c>
      <c r="U332" s="65"/>
      <c r="V332" s="61">
        <f>U332*$F$332</f>
        <v>0</v>
      </c>
      <c r="W332" s="76">
        <f t="shared" si="151"/>
        <v>0</v>
      </c>
      <c r="X332" s="45">
        <v>0</v>
      </c>
      <c r="Y332" s="61">
        <f>X332*$F$332</f>
        <v>0</v>
      </c>
      <c r="Z332" s="35">
        <v>0</v>
      </c>
      <c r="AA332" s="61">
        <f>Z332*$F$332</f>
        <v>0</v>
      </c>
      <c r="AB332" s="35">
        <f t="shared" si="152"/>
        <v>0</v>
      </c>
      <c r="AC332" s="61">
        <f t="shared" si="153"/>
        <v>0</v>
      </c>
      <c r="AD332" s="82" t="e">
        <f>#REF!-(X332+Z332)</f>
        <v>#REF!</v>
      </c>
      <c r="AE332" s="61" t="e">
        <f>AD332*$F$332</f>
        <v>#REF!</v>
      </c>
      <c r="AF332" s="81"/>
    </row>
    <row r="333" spans="1:32">
      <c r="A333" s="103" t="s">
        <v>93</v>
      </c>
      <c r="B333" s="34" t="s">
        <v>55</v>
      </c>
      <c r="C333" s="49" t="s">
        <v>329</v>
      </c>
      <c r="D333" s="40"/>
      <c r="E333" s="50"/>
      <c r="F333" s="36"/>
      <c r="G333" s="35"/>
      <c r="H333" s="38">
        <f t="shared" si="148"/>
        <v>0</v>
      </c>
      <c r="I333" s="50"/>
      <c r="J333" s="61">
        <f>I333*$F$332</f>
        <v>0</v>
      </c>
      <c r="K333" s="35"/>
      <c r="L333" s="46"/>
      <c r="M333" s="62"/>
      <c r="N333" s="61">
        <f>M333*$F$332</f>
        <v>0</v>
      </c>
      <c r="O333" s="69"/>
      <c r="P333" s="70">
        <f t="shared" si="149"/>
        <v>0</v>
      </c>
      <c r="Q333" s="62"/>
      <c r="R333" s="61">
        <f>Q333*$F$332</f>
        <v>0</v>
      </c>
      <c r="S333" s="69">
        <v>0.2</v>
      </c>
      <c r="T333" s="70">
        <f>+S333*F332</f>
        <v>480320</v>
      </c>
      <c r="U333" s="65"/>
      <c r="V333" s="61">
        <f>U333*$F$332</f>
        <v>0</v>
      </c>
      <c r="W333" s="76">
        <f t="shared" si="151"/>
        <v>0</v>
      </c>
      <c r="X333" s="45">
        <v>0</v>
      </c>
      <c r="Y333" s="61">
        <f>X333*$F$332</f>
        <v>0</v>
      </c>
      <c r="Z333" s="35">
        <v>0</v>
      </c>
      <c r="AA333" s="61">
        <f>Z333*$F$332</f>
        <v>0</v>
      </c>
      <c r="AB333" s="35">
        <f t="shared" si="152"/>
        <v>0</v>
      </c>
      <c r="AC333" s="61">
        <f t="shared" si="153"/>
        <v>0</v>
      </c>
      <c r="AD333" s="82" t="e">
        <f>#REF!-(X333+Z333)</f>
        <v>#REF!</v>
      </c>
      <c r="AE333" s="61" t="e">
        <f>AD333*$F$332</f>
        <v>#REF!</v>
      </c>
      <c r="AF333" s="81"/>
    </row>
    <row r="334" spans="1:32">
      <c r="A334" s="103" t="s">
        <v>93</v>
      </c>
      <c r="B334" s="51" t="s">
        <v>57</v>
      </c>
      <c r="C334" s="49" t="s">
        <v>330</v>
      </c>
      <c r="D334" s="40"/>
      <c r="E334" s="50">
        <v>0.05</v>
      </c>
      <c r="F334" s="36">
        <f>+E334*$D$318</f>
        <v>2401600</v>
      </c>
      <c r="G334" s="35"/>
      <c r="H334" s="38">
        <f t="shared" si="148"/>
        <v>0</v>
      </c>
      <c r="I334" s="50"/>
      <c r="J334" s="61">
        <f>I334*$F$334</f>
        <v>0</v>
      </c>
      <c r="K334" s="35"/>
      <c r="L334" s="46"/>
      <c r="M334" s="62"/>
      <c r="N334" s="61">
        <f>M334*$F$334</f>
        <v>0</v>
      </c>
      <c r="O334" s="69"/>
      <c r="P334" s="70">
        <f t="shared" si="149"/>
        <v>0</v>
      </c>
      <c r="Q334" s="62"/>
      <c r="R334" s="61">
        <f>Q334*$F$334</f>
        <v>0</v>
      </c>
      <c r="S334" s="69">
        <v>0.8</v>
      </c>
      <c r="T334" s="70">
        <f t="shared" si="150"/>
        <v>1921280</v>
      </c>
      <c r="U334" s="65"/>
      <c r="V334" s="61">
        <f>U334*$F$334</f>
        <v>0</v>
      </c>
      <c r="W334" s="76">
        <f t="shared" si="151"/>
        <v>0</v>
      </c>
      <c r="X334" s="45">
        <v>0</v>
      </c>
      <c r="Y334" s="61">
        <f>X334*$F$334</f>
        <v>0</v>
      </c>
      <c r="Z334" s="35">
        <v>0</v>
      </c>
      <c r="AA334" s="61">
        <f>Z334*$F$334</f>
        <v>0</v>
      </c>
      <c r="AB334" s="35">
        <f t="shared" si="152"/>
        <v>0</v>
      </c>
      <c r="AC334" s="61">
        <f t="shared" si="153"/>
        <v>0</v>
      </c>
      <c r="AD334" s="82" t="e">
        <f>#REF!-(X334+Z334)</f>
        <v>#REF!</v>
      </c>
      <c r="AE334" s="61" t="e">
        <f>AD334*$F$334</f>
        <v>#REF!</v>
      </c>
      <c r="AF334" s="81"/>
    </row>
    <row r="335" spans="1:32">
      <c r="A335" s="103" t="s">
        <v>93</v>
      </c>
      <c r="B335" s="51" t="s">
        <v>59</v>
      </c>
      <c r="C335" s="49" t="s">
        <v>331</v>
      </c>
      <c r="D335" s="40"/>
      <c r="E335" s="50"/>
      <c r="F335" s="36"/>
      <c r="G335" s="35"/>
      <c r="H335" s="38">
        <f t="shared" si="148"/>
        <v>0</v>
      </c>
      <c r="I335" s="50"/>
      <c r="J335" s="61">
        <f>I335*$F$334</f>
        <v>0</v>
      </c>
      <c r="K335" s="35"/>
      <c r="L335" s="46"/>
      <c r="M335" s="62"/>
      <c r="N335" s="61">
        <f>M335*$F$334</f>
        <v>0</v>
      </c>
      <c r="O335" s="69"/>
      <c r="P335" s="70">
        <f t="shared" si="149"/>
        <v>0</v>
      </c>
      <c r="Q335" s="62"/>
      <c r="R335" s="61">
        <f>Q335*$F$334</f>
        <v>0</v>
      </c>
      <c r="S335" s="69">
        <v>0.2</v>
      </c>
      <c r="T335" s="70">
        <f>+S335*F334</f>
        <v>480320</v>
      </c>
      <c r="U335" s="65"/>
      <c r="V335" s="61">
        <f>U335*$F$334</f>
        <v>0</v>
      </c>
      <c r="W335" s="76">
        <f t="shared" si="151"/>
        <v>0</v>
      </c>
      <c r="X335" s="45">
        <v>0</v>
      </c>
      <c r="Y335" s="61">
        <f>X335*$F$334</f>
        <v>0</v>
      </c>
      <c r="Z335" s="35">
        <v>0</v>
      </c>
      <c r="AA335" s="61">
        <f>Z335*$F$334</f>
        <v>0</v>
      </c>
      <c r="AB335" s="35">
        <f t="shared" si="152"/>
        <v>0</v>
      </c>
      <c r="AC335" s="61">
        <f t="shared" si="153"/>
        <v>0</v>
      </c>
      <c r="AD335" s="82" t="e">
        <f>#REF!-(X335+Z335)</f>
        <v>#REF!</v>
      </c>
      <c r="AE335" s="61" t="e">
        <f>AD335*$F$334</f>
        <v>#REF!</v>
      </c>
      <c r="AF335" s="81"/>
    </row>
    <row r="336" spans="1:32" ht="30">
      <c r="A336" s="103" t="s">
        <v>93</v>
      </c>
      <c r="B336" s="51" t="s">
        <v>61</v>
      </c>
      <c r="C336" s="49" t="s">
        <v>332</v>
      </c>
      <c r="D336" s="40"/>
      <c r="E336" s="50">
        <v>0.1</v>
      </c>
      <c r="F336" s="36">
        <f>+E336*$D$318</f>
        <v>4803200</v>
      </c>
      <c r="G336" s="35"/>
      <c r="H336" s="38">
        <f t="shared" si="148"/>
        <v>0</v>
      </c>
      <c r="I336" s="50"/>
      <c r="J336" s="61">
        <f>I336*$F$336</f>
        <v>0</v>
      </c>
      <c r="K336" s="35"/>
      <c r="L336" s="46"/>
      <c r="M336" s="62"/>
      <c r="N336" s="61">
        <f>M336*$F$336</f>
        <v>0</v>
      </c>
      <c r="O336" s="69"/>
      <c r="P336" s="70">
        <f t="shared" si="149"/>
        <v>0</v>
      </c>
      <c r="Q336" s="62"/>
      <c r="R336" s="61">
        <f>Q336*$F$336</f>
        <v>0</v>
      </c>
      <c r="S336" s="69">
        <v>0.8</v>
      </c>
      <c r="T336" s="70">
        <f t="shared" si="150"/>
        <v>3842560</v>
      </c>
      <c r="U336" s="65">
        <v>0.3</v>
      </c>
      <c r="V336" s="61">
        <f>U336*$F$336</f>
        <v>1440960</v>
      </c>
      <c r="W336" s="76">
        <f t="shared" si="151"/>
        <v>1440960</v>
      </c>
      <c r="X336" s="45">
        <v>0</v>
      </c>
      <c r="Y336" s="61">
        <f>X336*$F$336</f>
        <v>0</v>
      </c>
      <c r="Z336" s="35">
        <v>0.3</v>
      </c>
      <c r="AA336" s="61">
        <f>Z336*$F$336</f>
        <v>1440960</v>
      </c>
      <c r="AB336" s="35">
        <f t="shared" si="152"/>
        <v>0.3</v>
      </c>
      <c r="AC336" s="61">
        <f t="shared" si="153"/>
        <v>1440960</v>
      </c>
      <c r="AD336" s="82" t="e">
        <f>#REF!-(X336+Z336)</f>
        <v>#REF!</v>
      </c>
      <c r="AE336" s="61" t="e">
        <f>AD336*$F$336</f>
        <v>#REF!</v>
      </c>
      <c r="AF336" s="81"/>
    </row>
    <row r="337" spans="1:32" ht="30">
      <c r="A337" s="103" t="s">
        <v>93</v>
      </c>
      <c r="B337" s="51" t="s">
        <v>63</v>
      </c>
      <c r="C337" s="49" t="s">
        <v>333</v>
      </c>
      <c r="D337" s="40"/>
      <c r="E337" s="50"/>
      <c r="F337" s="36"/>
      <c r="G337" s="35"/>
      <c r="H337" s="38">
        <f t="shared" si="148"/>
        <v>0</v>
      </c>
      <c r="I337" s="50"/>
      <c r="J337" s="61">
        <f>I337*$F$336</f>
        <v>0</v>
      </c>
      <c r="K337" s="35"/>
      <c r="L337" s="46"/>
      <c r="M337" s="62"/>
      <c r="N337" s="61">
        <f>M337*$F$336</f>
        <v>0</v>
      </c>
      <c r="O337" s="69"/>
      <c r="P337" s="70">
        <f t="shared" si="149"/>
        <v>0</v>
      </c>
      <c r="Q337" s="62"/>
      <c r="R337" s="61">
        <f>Q337*$F$336</f>
        <v>0</v>
      </c>
      <c r="S337" s="69">
        <v>0.2</v>
      </c>
      <c r="T337" s="70">
        <f>+S337*F336</f>
        <v>960640</v>
      </c>
      <c r="U337" s="65">
        <v>0.05</v>
      </c>
      <c r="V337" s="61">
        <f>U337*$F$336</f>
        <v>240160</v>
      </c>
      <c r="W337" s="76">
        <f t="shared" si="151"/>
        <v>240160</v>
      </c>
      <c r="X337" s="45">
        <v>0</v>
      </c>
      <c r="Y337" s="61">
        <f>X337*$F$336</f>
        <v>0</v>
      </c>
      <c r="Z337" s="35">
        <v>0.05</v>
      </c>
      <c r="AA337" s="61">
        <f>Z337*$F$336</f>
        <v>240160</v>
      </c>
      <c r="AB337" s="35">
        <f t="shared" si="152"/>
        <v>0.05</v>
      </c>
      <c r="AC337" s="61">
        <f t="shared" si="153"/>
        <v>240160</v>
      </c>
      <c r="AD337" s="82" t="e">
        <f>#REF!-(X337+Z337)</f>
        <v>#REF!</v>
      </c>
      <c r="AE337" s="61" t="e">
        <f>AD337*$F$336</f>
        <v>#REF!</v>
      </c>
      <c r="AF337" s="81"/>
    </row>
    <row r="338" spans="1:32">
      <c r="A338" s="103" t="s">
        <v>93</v>
      </c>
      <c r="B338" s="51" t="s">
        <v>65</v>
      </c>
      <c r="C338" s="49" t="s">
        <v>334</v>
      </c>
      <c r="D338" s="40"/>
      <c r="E338" s="50">
        <v>0.05</v>
      </c>
      <c r="F338" s="36">
        <f>+E338*$D$318</f>
        <v>2401600</v>
      </c>
      <c r="G338" s="35"/>
      <c r="H338" s="38">
        <f t="shared" si="148"/>
        <v>0</v>
      </c>
      <c r="I338" s="50"/>
      <c r="J338" s="61">
        <f>I338*$F$338</f>
        <v>0</v>
      </c>
      <c r="K338" s="35"/>
      <c r="L338" s="46"/>
      <c r="M338" s="62"/>
      <c r="N338" s="61">
        <f>M338*$F$338</f>
        <v>0</v>
      </c>
      <c r="O338" s="69"/>
      <c r="P338" s="70">
        <f t="shared" si="149"/>
        <v>0</v>
      </c>
      <c r="Q338" s="62"/>
      <c r="R338" s="61">
        <f>Q338*$F$338</f>
        <v>0</v>
      </c>
      <c r="S338" s="69">
        <v>1</v>
      </c>
      <c r="T338" s="70">
        <f t="shared" si="150"/>
        <v>2401600</v>
      </c>
      <c r="U338" s="65"/>
      <c r="V338" s="61">
        <f>U338*$F$338</f>
        <v>0</v>
      </c>
      <c r="W338" s="76">
        <f t="shared" si="151"/>
        <v>0</v>
      </c>
      <c r="X338" s="45">
        <v>0</v>
      </c>
      <c r="Y338" s="61">
        <f>X338*$F$338</f>
        <v>0</v>
      </c>
      <c r="Z338" s="35">
        <v>0</v>
      </c>
      <c r="AA338" s="61">
        <f>Z338*$F$338</f>
        <v>0</v>
      </c>
      <c r="AB338" s="35">
        <f t="shared" si="152"/>
        <v>0</v>
      </c>
      <c r="AC338" s="61">
        <f t="shared" si="153"/>
        <v>0</v>
      </c>
      <c r="AD338" s="82" t="e">
        <f>#REF!-(X338+Z338)</f>
        <v>#REF!</v>
      </c>
      <c r="AE338" s="61" t="e">
        <f>AD338*$F$338</f>
        <v>#REF!</v>
      </c>
      <c r="AF338" s="81"/>
    </row>
    <row r="339" spans="1:32" s="7" customFormat="1">
      <c r="A339" s="103" t="s">
        <v>93</v>
      </c>
      <c r="B339" s="111">
        <v>2</v>
      </c>
      <c r="C339" s="106" t="s">
        <v>335</v>
      </c>
      <c r="D339" s="112"/>
      <c r="E339" s="112"/>
      <c r="F339" s="109"/>
      <c r="G339" s="109"/>
      <c r="H339" s="109"/>
      <c r="I339" s="109"/>
      <c r="J339" s="109"/>
      <c r="K339" s="109"/>
      <c r="L339" s="109"/>
      <c r="M339" s="109"/>
      <c r="N339" s="109"/>
      <c r="O339" s="109"/>
      <c r="P339" s="109"/>
      <c r="Q339" s="109"/>
      <c r="R339" s="109"/>
      <c r="S339" s="109"/>
      <c r="T339" s="109"/>
      <c r="U339" s="109"/>
      <c r="V339" s="109"/>
      <c r="W339" s="109"/>
      <c r="X339" s="109"/>
      <c r="Y339" s="109"/>
      <c r="Z339" s="109"/>
      <c r="AA339" s="109"/>
      <c r="AB339" s="109"/>
      <c r="AC339" s="109"/>
      <c r="AD339" s="109"/>
      <c r="AE339" s="109"/>
      <c r="AF339" s="81"/>
    </row>
    <row r="340" spans="1:32" s="6" customFormat="1">
      <c r="A340" s="103" t="s">
        <v>93</v>
      </c>
      <c r="B340" s="34" t="s">
        <v>22</v>
      </c>
      <c r="C340" s="49" t="s">
        <v>336</v>
      </c>
      <c r="D340" s="40"/>
      <c r="E340" s="91">
        <v>7.0000000000000007E-2</v>
      </c>
      <c r="F340" s="36">
        <f>+E340*$D$318</f>
        <v>3362240</v>
      </c>
      <c r="G340" s="35"/>
      <c r="H340" s="38">
        <f t="shared" ref="H340:H352" si="154">+G340*F340</f>
        <v>0</v>
      </c>
      <c r="I340" s="50"/>
      <c r="J340" s="61">
        <f>I340*$F$340</f>
        <v>0</v>
      </c>
      <c r="K340" s="35"/>
      <c r="L340" s="46"/>
      <c r="M340" s="62"/>
      <c r="N340" s="61">
        <f>M340*$F$340</f>
        <v>0</v>
      </c>
      <c r="O340" s="69">
        <v>0.8</v>
      </c>
      <c r="P340" s="70">
        <f>+O340*$F340</f>
        <v>2689792</v>
      </c>
      <c r="Q340" s="62"/>
      <c r="R340" s="61">
        <f>Q340*$F$340</f>
        <v>0</v>
      </c>
      <c r="S340" s="69"/>
      <c r="T340" s="70"/>
      <c r="U340" s="98"/>
      <c r="V340" s="61">
        <f>U340*$F$340</f>
        <v>0</v>
      </c>
      <c r="W340" s="76">
        <f t="shared" ref="W340:W352" si="155">J340+N340+R340+V340</f>
        <v>0</v>
      </c>
      <c r="X340" s="45">
        <v>0</v>
      </c>
      <c r="Y340" s="61">
        <f>X340*$F$340</f>
        <v>0</v>
      </c>
      <c r="Z340" s="35">
        <v>0</v>
      </c>
      <c r="AA340" s="61">
        <f>Z340*$F$340</f>
        <v>0</v>
      </c>
      <c r="AB340" s="35">
        <f t="shared" si="152"/>
        <v>0</v>
      </c>
      <c r="AC340" s="61">
        <f t="shared" si="153"/>
        <v>0</v>
      </c>
      <c r="AD340" s="82" t="e">
        <f>#REF!-(X340+Z340)</f>
        <v>#REF!</v>
      </c>
      <c r="AE340" s="61" t="e">
        <f>AD340*$F$340</f>
        <v>#REF!</v>
      </c>
      <c r="AF340" s="81"/>
    </row>
    <row r="341" spans="1:32" s="6" customFormat="1" ht="30">
      <c r="A341" s="103" t="s">
        <v>93</v>
      </c>
      <c r="B341" s="34" t="s">
        <v>24</v>
      </c>
      <c r="C341" s="49" t="s">
        <v>337</v>
      </c>
      <c r="D341" s="40"/>
      <c r="E341" s="91"/>
      <c r="F341" s="28"/>
      <c r="G341" s="35"/>
      <c r="H341" s="38">
        <f t="shared" si="154"/>
        <v>0</v>
      </c>
      <c r="I341" s="50"/>
      <c r="J341" s="61">
        <f>I341*$F$340</f>
        <v>0</v>
      </c>
      <c r="K341" s="35"/>
      <c r="L341" s="46"/>
      <c r="M341" s="62"/>
      <c r="N341" s="61">
        <f>M341*$F$340</f>
        <v>0</v>
      </c>
      <c r="O341" s="69">
        <v>0.13</v>
      </c>
      <c r="P341" s="70">
        <f>+O341*F340</f>
        <v>437091.2</v>
      </c>
      <c r="Q341" s="62"/>
      <c r="R341" s="61">
        <f>Q341*$F$340</f>
        <v>0</v>
      </c>
      <c r="S341" s="69">
        <v>7.0000000000000007E-2</v>
      </c>
      <c r="T341" s="70">
        <f>+S341*F340</f>
        <v>235356.79999999999</v>
      </c>
      <c r="U341" s="98"/>
      <c r="V341" s="61">
        <f>U341*$F$340</f>
        <v>0</v>
      </c>
      <c r="W341" s="76">
        <f t="shared" si="155"/>
        <v>0</v>
      </c>
      <c r="X341" s="45">
        <v>0</v>
      </c>
      <c r="Y341" s="61">
        <f>X341*$F$340</f>
        <v>0</v>
      </c>
      <c r="Z341" s="35">
        <v>0</v>
      </c>
      <c r="AA341" s="61">
        <f>Z341*$F$340</f>
        <v>0</v>
      </c>
      <c r="AB341" s="35">
        <f t="shared" si="152"/>
        <v>0</v>
      </c>
      <c r="AC341" s="61">
        <f t="shared" si="153"/>
        <v>0</v>
      </c>
      <c r="AD341" s="82" t="e">
        <f>#REF!-(X341+Z341)</f>
        <v>#REF!</v>
      </c>
      <c r="AE341" s="61" t="e">
        <f>AD341*$F$340</f>
        <v>#REF!</v>
      </c>
      <c r="AF341" s="81"/>
    </row>
    <row r="342" spans="1:32" s="6" customFormat="1">
      <c r="A342" s="103" t="s">
        <v>93</v>
      </c>
      <c r="B342" s="34" t="s">
        <v>33</v>
      </c>
      <c r="C342" s="49" t="s">
        <v>338</v>
      </c>
      <c r="D342" s="91"/>
      <c r="E342" s="91">
        <v>7.0000000000000007E-2</v>
      </c>
      <c r="F342" s="36">
        <f>+E342*$D$318</f>
        <v>3362240</v>
      </c>
      <c r="G342" s="35"/>
      <c r="H342" s="38">
        <f t="shared" si="154"/>
        <v>0</v>
      </c>
      <c r="I342" s="50"/>
      <c r="J342" s="61">
        <f>I342*$F$342</f>
        <v>0</v>
      </c>
      <c r="K342" s="35"/>
      <c r="L342" s="46"/>
      <c r="M342" s="62"/>
      <c r="N342" s="61">
        <f>M342*$F$342</f>
        <v>0</v>
      </c>
      <c r="O342" s="69"/>
      <c r="P342" s="70">
        <f>+O342*$F342</f>
        <v>0</v>
      </c>
      <c r="Q342" s="62"/>
      <c r="R342" s="61">
        <f>Q342*$F$342</f>
        <v>0</v>
      </c>
      <c r="S342" s="69">
        <v>0.8</v>
      </c>
      <c r="T342" s="70">
        <f>+S342*F342</f>
        <v>2689792</v>
      </c>
      <c r="U342" s="98"/>
      <c r="V342" s="61">
        <f>U342*$F$342</f>
        <v>0</v>
      </c>
      <c r="W342" s="76">
        <f t="shared" si="155"/>
        <v>0</v>
      </c>
      <c r="X342" s="45">
        <v>0</v>
      </c>
      <c r="Y342" s="61">
        <f>X342*$F$342</f>
        <v>0</v>
      </c>
      <c r="Z342" s="35">
        <v>0</v>
      </c>
      <c r="AA342" s="61">
        <f>Z342*$F$342</f>
        <v>0</v>
      </c>
      <c r="AB342" s="35">
        <f t="shared" si="152"/>
        <v>0</v>
      </c>
      <c r="AC342" s="61">
        <f t="shared" si="153"/>
        <v>0</v>
      </c>
      <c r="AD342" s="82" t="e">
        <f>#REF!-(X342+Z342)</f>
        <v>#REF!</v>
      </c>
      <c r="AE342" s="61" t="e">
        <f>AD342*$F$342</f>
        <v>#REF!</v>
      </c>
      <c r="AF342" s="81"/>
    </row>
    <row r="343" spans="1:32" s="6" customFormat="1" ht="30">
      <c r="A343" s="103" t="s">
        <v>93</v>
      </c>
      <c r="B343" s="34" t="s">
        <v>35</v>
      </c>
      <c r="C343" s="49" t="s">
        <v>339</v>
      </c>
      <c r="D343" s="91"/>
      <c r="E343" s="91"/>
      <c r="F343" s="28"/>
      <c r="G343" s="35"/>
      <c r="H343" s="38">
        <f t="shared" si="154"/>
        <v>0</v>
      </c>
      <c r="I343" s="50"/>
      <c r="J343" s="61">
        <f>I343*$F$342</f>
        <v>0</v>
      </c>
      <c r="K343" s="35"/>
      <c r="L343" s="46"/>
      <c r="M343" s="62"/>
      <c r="N343" s="61">
        <f>M343*$F$342</f>
        <v>0</v>
      </c>
      <c r="O343" s="69"/>
      <c r="P343" s="70">
        <f>+O343*F342</f>
        <v>0</v>
      </c>
      <c r="Q343" s="62"/>
      <c r="R343" s="61">
        <f>Q343*$F$342</f>
        <v>0</v>
      </c>
      <c r="S343" s="69">
        <v>0.2</v>
      </c>
      <c r="T343" s="70">
        <f>+S343*F342</f>
        <v>672448</v>
      </c>
      <c r="U343" s="98"/>
      <c r="V343" s="61">
        <f>U343*$F$342</f>
        <v>0</v>
      </c>
      <c r="W343" s="76">
        <f t="shared" si="155"/>
        <v>0</v>
      </c>
      <c r="X343" s="45">
        <v>0</v>
      </c>
      <c r="Y343" s="61">
        <f>X343*$F$342</f>
        <v>0</v>
      </c>
      <c r="Z343" s="35">
        <v>0</v>
      </c>
      <c r="AA343" s="61">
        <f>Z343*$F$342</f>
        <v>0</v>
      </c>
      <c r="AB343" s="35">
        <f t="shared" si="152"/>
        <v>0</v>
      </c>
      <c r="AC343" s="61">
        <f t="shared" si="153"/>
        <v>0</v>
      </c>
      <c r="AD343" s="82" t="e">
        <f>#REF!-(X343+Z343)</f>
        <v>#REF!</v>
      </c>
      <c r="AE343" s="61" t="e">
        <f>AD343*$F$342</f>
        <v>#REF!</v>
      </c>
      <c r="AF343" s="81"/>
    </row>
    <row r="344" spans="1:32" s="6" customFormat="1">
      <c r="A344" s="103" t="s">
        <v>93</v>
      </c>
      <c r="B344" s="34" t="s">
        <v>37</v>
      </c>
      <c r="C344" s="49" t="s">
        <v>340</v>
      </c>
      <c r="D344" s="40"/>
      <c r="E344" s="91">
        <v>0.06</v>
      </c>
      <c r="F344" s="36">
        <f>+E344*$D$318</f>
        <v>2881920</v>
      </c>
      <c r="G344" s="35"/>
      <c r="H344" s="38">
        <f t="shared" si="154"/>
        <v>0</v>
      </c>
      <c r="I344" s="50"/>
      <c r="J344" s="61">
        <f>I344*$F$344</f>
        <v>0</v>
      </c>
      <c r="K344" s="35"/>
      <c r="L344" s="46"/>
      <c r="M344" s="62"/>
      <c r="N344" s="61">
        <f>M344*$F$344</f>
        <v>0</v>
      </c>
      <c r="O344" s="69"/>
      <c r="P344" s="70">
        <f>+O344*$F344</f>
        <v>0</v>
      </c>
      <c r="Q344" s="62"/>
      <c r="R344" s="61">
        <f>Q344*$F$344</f>
        <v>0</v>
      </c>
      <c r="S344" s="69">
        <v>0.8</v>
      </c>
      <c r="T344" s="70">
        <f t="shared" ref="T344:T351" si="156">+S344*$F344</f>
        <v>2305536</v>
      </c>
      <c r="U344" s="98"/>
      <c r="V344" s="61">
        <f>U344*$F$344</f>
        <v>0</v>
      </c>
      <c r="W344" s="76">
        <f t="shared" si="155"/>
        <v>0</v>
      </c>
      <c r="X344" s="45">
        <v>0</v>
      </c>
      <c r="Y344" s="61">
        <f>X344*$F$344</f>
        <v>0</v>
      </c>
      <c r="Z344" s="35">
        <v>0</v>
      </c>
      <c r="AA344" s="61">
        <f>Z344*$F$344</f>
        <v>0</v>
      </c>
      <c r="AB344" s="35">
        <f t="shared" si="152"/>
        <v>0</v>
      </c>
      <c r="AC344" s="61">
        <f t="shared" si="153"/>
        <v>0</v>
      </c>
      <c r="AD344" s="82" t="e">
        <f>#REF!-(X344+Z344)</f>
        <v>#REF!</v>
      </c>
      <c r="AE344" s="61" t="e">
        <f>AD344*$F$344</f>
        <v>#REF!</v>
      </c>
      <c r="AF344" s="81"/>
    </row>
    <row r="345" spans="1:32" s="6" customFormat="1">
      <c r="A345" s="103" t="s">
        <v>93</v>
      </c>
      <c r="B345" s="34" t="s">
        <v>39</v>
      </c>
      <c r="C345" s="49" t="s">
        <v>341</v>
      </c>
      <c r="D345" s="40"/>
      <c r="E345" s="91"/>
      <c r="F345" s="28"/>
      <c r="G345" s="35"/>
      <c r="H345" s="38">
        <f t="shared" si="154"/>
        <v>0</v>
      </c>
      <c r="I345" s="50"/>
      <c r="J345" s="61">
        <f>I345*$F$344</f>
        <v>0</v>
      </c>
      <c r="K345" s="35"/>
      <c r="L345" s="46"/>
      <c r="M345" s="62"/>
      <c r="N345" s="61">
        <f>M345*$F$344</f>
        <v>0</v>
      </c>
      <c r="O345" s="69"/>
      <c r="P345" s="70">
        <f>+O345*$F345</f>
        <v>0</v>
      </c>
      <c r="Q345" s="62"/>
      <c r="R345" s="61">
        <f>Q345*$F$344</f>
        <v>0</v>
      </c>
      <c r="S345" s="69">
        <v>0.2</v>
      </c>
      <c r="T345" s="70">
        <f>+S345*F344</f>
        <v>576384</v>
      </c>
      <c r="U345" s="98"/>
      <c r="V345" s="61">
        <f>U345*$F$344</f>
        <v>0</v>
      </c>
      <c r="W345" s="76">
        <f t="shared" si="155"/>
        <v>0</v>
      </c>
      <c r="X345" s="45">
        <v>0</v>
      </c>
      <c r="Y345" s="61">
        <f>X345*$F$344</f>
        <v>0</v>
      </c>
      <c r="Z345" s="35">
        <v>0</v>
      </c>
      <c r="AA345" s="61">
        <f>Z345*$F$344</f>
        <v>0</v>
      </c>
      <c r="AB345" s="35">
        <f t="shared" si="152"/>
        <v>0</v>
      </c>
      <c r="AC345" s="61">
        <f t="shared" si="153"/>
        <v>0</v>
      </c>
      <c r="AD345" s="82" t="e">
        <f>#REF!-(X345+Z345)</f>
        <v>#REF!</v>
      </c>
      <c r="AE345" s="61" t="e">
        <f>AD345*$F$344</f>
        <v>#REF!</v>
      </c>
      <c r="AF345" s="81"/>
    </row>
    <row r="346" spans="1:32">
      <c r="A346" s="103" t="s">
        <v>93</v>
      </c>
      <c r="B346" s="34" t="s">
        <v>41</v>
      </c>
      <c r="C346" s="49" t="s">
        <v>342</v>
      </c>
      <c r="D346" s="40"/>
      <c r="E346" s="91">
        <v>0.05</v>
      </c>
      <c r="F346" s="36">
        <f>+E346*$D$318</f>
        <v>2401600</v>
      </c>
      <c r="G346" s="35"/>
      <c r="H346" s="38">
        <f t="shared" si="154"/>
        <v>0</v>
      </c>
      <c r="I346" s="50"/>
      <c r="J346" s="61">
        <f>I346*$F$346</f>
        <v>0</v>
      </c>
      <c r="K346" s="35"/>
      <c r="L346" s="46"/>
      <c r="M346" s="62"/>
      <c r="N346" s="61">
        <f>M346*$F$346</f>
        <v>0</v>
      </c>
      <c r="O346" s="69"/>
      <c r="P346" s="70"/>
      <c r="Q346" s="62"/>
      <c r="R346" s="61">
        <f>Q346*$F$346</f>
        <v>0</v>
      </c>
      <c r="S346" s="69">
        <v>0.8</v>
      </c>
      <c r="T346" s="70">
        <f t="shared" si="156"/>
        <v>1921280</v>
      </c>
      <c r="U346" s="65"/>
      <c r="V346" s="61">
        <f>U346*$F$346</f>
        <v>0</v>
      </c>
      <c r="W346" s="76">
        <f t="shared" si="155"/>
        <v>0</v>
      </c>
      <c r="X346" s="45">
        <v>0</v>
      </c>
      <c r="Y346" s="61">
        <f>X346*$F$346</f>
        <v>0</v>
      </c>
      <c r="Z346" s="35">
        <v>0</v>
      </c>
      <c r="AA346" s="61">
        <f>Z346*$F$346</f>
        <v>0</v>
      </c>
      <c r="AB346" s="35">
        <f t="shared" si="152"/>
        <v>0</v>
      </c>
      <c r="AC346" s="61">
        <f t="shared" si="153"/>
        <v>0</v>
      </c>
      <c r="AD346" s="82" t="e">
        <f>#REF!-(X346+Z346)</f>
        <v>#REF!</v>
      </c>
      <c r="AE346" s="61" t="e">
        <f>AD346*$F$346</f>
        <v>#REF!</v>
      </c>
      <c r="AF346" s="81"/>
    </row>
    <row r="347" spans="1:32">
      <c r="A347" s="103" t="s">
        <v>93</v>
      </c>
      <c r="B347" s="34" t="s">
        <v>43</v>
      </c>
      <c r="C347" s="49" t="s">
        <v>343</v>
      </c>
      <c r="D347" s="40"/>
      <c r="E347" s="91"/>
      <c r="F347" s="28"/>
      <c r="G347" s="35"/>
      <c r="H347" s="38">
        <f t="shared" si="154"/>
        <v>0</v>
      </c>
      <c r="I347" s="50"/>
      <c r="J347" s="61">
        <f>I347*$F$346</f>
        <v>0</v>
      </c>
      <c r="K347" s="35"/>
      <c r="L347" s="46"/>
      <c r="M347" s="62"/>
      <c r="N347" s="61">
        <f>M347*$F$346</f>
        <v>0</v>
      </c>
      <c r="O347" s="69"/>
      <c r="P347" s="70"/>
      <c r="Q347" s="62"/>
      <c r="R347" s="61">
        <f>Q347*$F$346</f>
        <v>0</v>
      </c>
      <c r="S347" s="69">
        <v>0.2</v>
      </c>
      <c r="T347" s="70">
        <f>+S347*F346</f>
        <v>480320</v>
      </c>
      <c r="U347" s="65"/>
      <c r="V347" s="61">
        <f>U347*$F$346</f>
        <v>0</v>
      </c>
      <c r="W347" s="76">
        <f t="shared" si="155"/>
        <v>0</v>
      </c>
      <c r="X347" s="45">
        <v>0</v>
      </c>
      <c r="Y347" s="61">
        <f>X347*$F$346</f>
        <v>0</v>
      </c>
      <c r="Z347" s="35">
        <v>0</v>
      </c>
      <c r="AA347" s="61">
        <f>Z347*$F$346</f>
        <v>0</v>
      </c>
      <c r="AB347" s="35">
        <f t="shared" si="152"/>
        <v>0</v>
      </c>
      <c r="AC347" s="61">
        <f t="shared" si="153"/>
        <v>0</v>
      </c>
      <c r="AD347" s="82" t="e">
        <f>#REF!-(X347+Z347)</f>
        <v>#REF!</v>
      </c>
      <c r="AE347" s="61" t="e">
        <f>AD347*$F$346</f>
        <v>#REF!</v>
      </c>
      <c r="AF347" s="81"/>
    </row>
    <row r="348" spans="1:32" ht="30">
      <c r="A348" s="103" t="s">
        <v>93</v>
      </c>
      <c r="B348" s="51" t="s">
        <v>45</v>
      </c>
      <c r="C348" s="49" t="s">
        <v>344</v>
      </c>
      <c r="D348" s="40"/>
      <c r="E348" s="91">
        <v>0.1</v>
      </c>
      <c r="F348" s="36">
        <f>+E348*$D$318</f>
        <v>4803200</v>
      </c>
      <c r="G348" s="35"/>
      <c r="H348" s="38">
        <f t="shared" si="154"/>
        <v>0</v>
      </c>
      <c r="I348" s="50"/>
      <c r="J348" s="61">
        <f>I348*$F$348</f>
        <v>0</v>
      </c>
      <c r="K348" s="35"/>
      <c r="L348" s="46">
        <f t="shared" ref="L348:L351" si="157">+K348*$F348</f>
        <v>0</v>
      </c>
      <c r="M348" s="62"/>
      <c r="N348" s="61">
        <f>M348*$F$348</f>
        <v>0</v>
      </c>
      <c r="O348" s="69"/>
      <c r="P348" s="70">
        <f t="shared" ref="P348:P351" si="158">+O348*$F348</f>
        <v>0</v>
      </c>
      <c r="Q348" s="62"/>
      <c r="R348" s="61">
        <f>Q348*$F$348</f>
        <v>0</v>
      </c>
      <c r="S348" s="69">
        <v>0.8</v>
      </c>
      <c r="T348" s="70">
        <f t="shared" si="156"/>
        <v>3842560</v>
      </c>
      <c r="U348" s="65"/>
      <c r="V348" s="61">
        <f>U348*$F$348</f>
        <v>0</v>
      </c>
      <c r="W348" s="76">
        <f t="shared" si="155"/>
        <v>0</v>
      </c>
      <c r="X348" s="45">
        <v>0</v>
      </c>
      <c r="Y348" s="61">
        <f>X348*$F$348</f>
        <v>0</v>
      </c>
      <c r="Z348" s="35">
        <v>0</v>
      </c>
      <c r="AA348" s="61">
        <f>Z348*$F$348</f>
        <v>0</v>
      </c>
      <c r="AB348" s="35">
        <f t="shared" si="152"/>
        <v>0</v>
      </c>
      <c r="AC348" s="61">
        <f t="shared" si="153"/>
        <v>0</v>
      </c>
      <c r="AD348" s="82" t="e">
        <f>#REF!-(X348+Z348)</f>
        <v>#REF!</v>
      </c>
      <c r="AE348" s="61" t="e">
        <f>AD348*$F$348</f>
        <v>#REF!</v>
      </c>
      <c r="AF348" s="81"/>
    </row>
    <row r="349" spans="1:32" ht="30">
      <c r="A349" s="103" t="s">
        <v>93</v>
      </c>
      <c r="B349" s="51" t="s">
        <v>47</v>
      </c>
      <c r="C349" s="49" t="s">
        <v>345</v>
      </c>
      <c r="D349" s="40"/>
      <c r="E349" s="91"/>
      <c r="F349" s="28"/>
      <c r="G349" s="35"/>
      <c r="H349" s="38">
        <f t="shared" si="154"/>
        <v>0</v>
      </c>
      <c r="I349" s="50"/>
      <c r="J349" s="61">
        <f>I349*$F$348</f>
        <v>0</v>
      </c>
      <c r="K349" s="35"/>
      <c r="L349" s="46">
        <f t="shared" si="157"/>
        <v>0</v>
      </c>
      <c r="M349" s="62"/>
      <c r="N349" s="61">
        <f>M349*$F$348</f>
        <v>0</v>
      </c>
      <c r="O349" s="69"/>
      <c r="P349" s="70">
        <f t="shared" si="158"/>
        <v>0</v>
      </c>
      <c r="Q349" s="62"/>
      <c r="R349" s="61">
        <f>Q349*$F$348</f>
        <v>0</v>
      </c>
      <c r="S349" s="69">
        <v>0.2</v>
      </c>
      <c r="T349" s="70">
        <f>+S349*F348</f>
        <v>960640</v>
      </c>
      <c r="U349" s="65"/>
      <c r="V349" s="61">
        <f>U349*$F$348</f>
        <v>0</v>
      </c>
      <c r="W349" s="76">
        <f t="shared" si="155"/>
        <v>0</v>
      </c>
      <c r="X349" s="45">
        <v>0</v>
      </c>
      <c r="Y349" s="61">
        <f>X349*$F$348</f>
        <v>0</v>
      </c>
      <c r="Z349" s="35">
        <v>0</v>
      </c>
      <c r="AA349" s="61">
        <f>Z349*$F$348</f>
        <v>0</v>
      </c>
      <c r="AB349" s="35">
        <f t="shared" si="152"/>
        <v>0</v>
      </c>
      <c r="AC349" s="61">
        <f t="shared" si="153"/>
        <v>0</v>
      </c>
      <c r="AD349" s="82" t="e">
        <f>#REF!-(X349+Z349)</f>
        <v>#REF!</v>
      </c>
      <c r="AE349" s="61" t="e">
        <f>AD349*$F$348</f>
        <v>#REF!</v>
      </c>
      <c r="AF349" s="81"/>
    </row>
    <row r="350" spans="1:32">
      <c r="A350" s="103" t="s">
        <v>93</v>
      </c>
      <c r="B350" s="51" t="s">
        <v>49</v>
      </c>
      <c r="C350" s="49" t="s">
        <v>346</v>
      </c>
      <c r="D350" s="40"/>
      <c r="E350" s="91">
        <v>0.05</v>
      </c>
      <c r="F350" s="36">
        <f>+E350*$D$318</f>
        <v>2401600</v>
      </c>
      <c r="G350" s="35"/>
      <c r="H350" s="38">
        <f t="shared" si="154"/>
        <v>0</v>
      </c>
      <c r="I350" s="50"/>
      <c r="J350" s="61">
        <f>I350*$F$350</f>
        <v>0</v>
      </c>
      <c r="K350" s="35"/>
      <c r="L350" s="46">
        <f t="shared" si="157"/>
        <v>0</v>
      </c>
      <c r="M350" s="62"/>
      <c r="N350" s="61">
        <f>M350*$F$350</f>
        <v>0</v>
      </c>
      <c r="O350" s="69"/>
      <c r="P350" s="70">
        <f t="shared" si="158"/>
        <v>0</v>
      </c>
      <c r="Q350" s="62"/>
      <c r="R350" s="61">
        <f>Q350*$F$350</f>
        <v>0</v>
      </c>
      <c r="S350" s="69">
        <v>1</v>
      </c>
      <c r="T350" s="70">
        <f t="shared" si="156"/>
        <v>2401600</v>
      </c>
      <c r="U350" s="65"/>
      <c r="V350" s="61">
        <f>U350*$F$350</f>
        <v>0</v>
      </c>
      <c r="W350" s="76">
        <f t="shared" si="155"/>
        <v>0</v>
      </c>
      <c r="X350" s="45">
        <v>0</v>
      </c>
      <c r="Y350" s="61">
        <f>X350*$F$350</f>
        <v>0</v>
      </c>
      <c r="Z350" s="35">
        <v>0</v>
      </c>
      <c r="AA350" s="61">
        <f>Z350*$F$350</f>
        <v>0</v>
      </c>
      <c r="AB350" s="35">
        <f t="shared" si="152"/>
        <v>0</v>
      </c>
      <c r="AC350" s="61">
        <f t="shared" si="153"/>
        <v>0</v>
      </c>
      <c r="AD350" s="82" t="e">
        <f>#REF!-(X350+Z350)</f>
        <v>#REF!</v>
      </c>
      <c r="AE350" s="61" t="e">
        <f>AD350*$F$350</f>
        <v>#REF!</v>
      </c>
      <c r="AF350" s="81"/>
    </row>
    <row r="351" spans="1:32">
      <c r="A351" s="103" t="s">
        <v>93</v>
      </c>
      <c r="B351" s="51" t="s">
        <v>51</v>
      </c>
      <c r="C351" s="49" t="s">
        <v>347</v>
      </c>
      <c r="D351" s="40"/>
      <c r="E351" s="91">
        <v>0.05</v>
      </c>
      <c r="F351" s="36">
        <f>+E351*$D$318</f>
        <v>2401600</v>
      </c>
      <c r="G351" s="35"/>
      <c r="H351" s="38">
        <f t="shared" si="154"/>
        <v>0</v>
      </c>
      <c r="I351" s="50"/>
      <c r="J351" s="61">
        <f>I351*$F$351</f>
        <v>0</v>
      </c>
      <c r="K351" s="35"/>
      <c r="L351" s="46">
        <f t="shared" si="157"/>
        <v>0</v>
      </c>
      <c r="M351" s="62"/>
      <c r="N351" s="61">
        <f>M351*$F$351</f>
        <v>0</v>
      </c>
      <c r="O351" s="69"/>
      <c r="P351" s="70">
        <f t="shared" si="158"/>
        <v>0</v>
      </c>
      <c r="Q351" s="62"/>
      <c r="R351" s="61">
        <f>Q351*$F$351</f>
        <v>0</v>
      </c>
      <c r="S351" s="69">
        <v>1</v>
      </c>
      <c r="T351" s="70">
        <f t="shared" si="156"/>
        <v>2401600</v>
      </c>
      <c r="U351" s="65"/>
      <c r="V351" s="61">
        <f>U351*$F$351</f>
        <v>0</v>
      </c>
      <c r="W351" s="76">
        <f t="shared" si="155"/>
        <v>0</v>
      </c>
      <c r="X351" s="45">
        <v>0</v>
      </c>
      <c r="Y351" s="61">
        <f>X351*$F$351</f>
        <v>0</v>
      </c>
      <c r="Z351" s="35">
        <v>0</v>
      </c>
      <c r="AA351" s="61">
        <f>Z351*$F$351</f>
        <v>0</v>
      </c>
      <c r="AB351" s="35">
        <f t="shared" si="152"/>
        <v>0</v>
      </c>
      <c r="AC351" s="61">
        <f t="shared" si="153"/>
        <v>0</v>
      </c>
      <c r="AD351" s="82" t="e">
        <f>#REF!-(X351+Z351)</f>
        <v>#REF!</v>
      </c>
      <c r="AE351" s="61" t="e">
        <f>AD351*$F$351</f>
        <v>#REF!</v>
      </c>
      <c r="AF351" s="81"/>
    </row>
    <row r="352" spans="1:32">
      <c r="B352" s="34"/>
      <c r="C352" s="49"/>
      <c r="D352" s="40"/>
      <c r="E352" s="50"/>
      <c r="F352" s="36"/>
      <c r="G352" s="35"/>
      <c r="H352" s="38">
        <f t="shared" si="154"/>
        <v>0</v>
      </c>
      <c r="I352" s="50"/>
      <c r="J352" s="61"/>
      <c r="K352" s="35"/>
      <c r="L352" s="46"/>
      <c r="M352" s="62"/>
      <c r="N352" s="63">
        <f>M352*H352</f>
        <v>0</v>
      </c>
      <c r="O352" s="69"/>
      <c r="P352" s="70"/>
      <c r="Q352" s="62"/>
      <c r="R352" s="63">
        <f>Q352*F352</f>
        <v>0</v>
      </c>
      <c r="S352" s="69"/>
      <c r="T352" s="70"/>
      <c r="U352" s="65"/>
      <c r="V352" s="63">
        <f>U352*F352</f>
        <v>0</v>
      </c>
      <c r="W352" s="76">
        <f t="shared" si="155"/>
        <v>0</v>
      </c>
      <c r="X352" s="45">
        <v>0</v>
      </c>
      <c r="Y352" s="63">
        <f>X352*L352</f>
        <v>0</v>
      </c>
      <c r="Z352" s="35">
        <v>0</v>
      </c>
      <c r="AA352" s="63">
        <f>Z352*N352</f>
        <v>0</v>
      </c>
      <c r="AB352" s="35">
        <f t="shared" si="152"/>
        <v>0</v>
      </c>
      <c r="AC352" s="61">
        <f t="shared" si="153"/>
        <v>0</v>
      </c>
      <c r="AD352" s="82" t="e">
        <f>#REF!-(X352+Z352)</f>
        <v>#REF!</v>
      </c>
      <c r="AE352" s="63" t="e">
        <f>AD352*N352</f>
        <v>#REF!</v>
      </c>
      <c r="AF352" s="81"/>
    </row>
    <row r="353" spans="1:32">
      <c r="B353" s="29" t="s">
        <v>348</v>
      </c>
      <c r="C353" s="30" t="s">
        <v>349</v>
      </c>
      <c r="D353" s="31"/>
      <c r="E353" s="31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F353" s="81"/>
    </row>
    <row r="354" spans="1:32">
      <c r="A354" s="33" t="s">
        <v>350</v>
      </c>
      <c r="B354" s="34">
        <v>1</v>
      </c>
      <c r="C354" s="49" t="s">
        <v>351</v>
      </c>
      <c r="D354" s="40"/>
      <c r="E354" s="40"/>
      <c r="F354" s="36"/>
      <c r="G354" s="40"/>
      <c r="H354" s="40"/>
      <c r="I354" s="50"/>
      <c r="J354" s="61">
        <f t="shared" ref="J354" si="159">I354*F354</f>
        <v>0</v>
      </c>
      <c r="K354" s="40"/>
      <c r="L354" s="40"/>
      <c r="M354" s="65"/>
      <c r="N354" s="63">
        <f>M354*H354</f>
        <v>0</v>
      </c>
      <c r="O354" s="68"/>
      <c r="P354" s="68"/>
      <c r="Q354" s="65"/>
      <c r="R354" s="63">
        <f>Q354*F354</f>
        <v>0</v>
      </c>
      <c r="S354" s="68"/>
      <c r="T354" s="68"/>
      <c r="U354" s="65"/>
      <c r="V354" s="63">
        <f>U354*F354</f>
        <v>0</v>
      </c>
      <c r="W354" s="76">
        <f>J354+N354+R354+V354</f>
        <v>0</v>
      </c>
      <c r="X354" s="45">
        <v>0</v>
      </c>
      <c r="Y354" s="63">
        <f>X354*L354</f>
        <v>0</v>
      </c>
      <c r="Z354" s="35"/>
      <c r="AA354" s="63">
        <f>Z354*N354</f>
        <v>0</v>
      </c>
      <c r="AB354" s="35">
        <f t="shared" si="152"/>
        <v>0</v>
      </c>
      <c r="AC354" s="61">
        <f t="shared" si="153"/>
        <v>0</v>
      </c>
      <c r="AD354" s="82" t="e">
        <f>#REF!-(X354+Z354)</f>
        <v>#REF!</v>
      </c>
      <c r="AE354" s="68"/>
      <c r="AF354" s="81"/>
    </row>
    <row r="355" spans="1:32">
      <c r="B355" s="34"/>
      <c r="C355" s="49"/>
      <c r="D355" s="113">
        <f>SUM(D5:D354)</f>
        <v>960640000</v>
      </c>
      <c r="E355" s="40"/>
      <c r="F355" s="113">
        <f>SUM(F5:F354)</f>
        <v>960640000</v>
      </c>
      <c r="G355" s="40"/>
      <c r="H355" s="113">
        <f>SUM(H5:H354)</f>
        <v>240160000</v>
      </c>
      <c r="I355" s="139"/>
      <c r="J355" s="140">
        <f>SUM(J6:J354)</f>
        <v>223083663.36000001</v>
      </c>
      <c r="K355" s="113"/>
      <c r="L355" s="113">
        <f>SUM(L5:L354)</f>
        <v>240159999.99599999</v>
      </c>
      <c r="M355" s="141"/>
      <c r="N355" s="142">
        <f t="shared" ref="N355" si="160">SUM(N5:N354)</f>
        <v>201598591.69927201</v>
      </c>
      <c r="O355" s="143"/>
      <c r="P355" s="143">
        <f>SUM(P5:P354)</f>
        <v>240160000.00400001</v>
      </c>
      <c r="Q355" s="141"/>
      <c r="R355" s="142">
        <f t="shared" ref="R355" si="161">SUM(R5:R354)</f>
        <v>147529327.36000004</v>
      </c>
      <c r="S355" s="143"/>
      <c r="T355" s="143">
        <f>SUM(T5:T354)</f>
        <v>240160000</v>
      </c>
      <c r="U355" s="141"/>
      <c r="V355" s="142">
        <f>SUM(V5:V354)</f>
        <v>82336454.399999991</v>
      </c>
      <c r="W355" s="152">
        <f>SUM(W5:W354)</f>
        <v>654548036.81927216</v>
      </c>
      <c r="X355" s="152"/>
      <c r="Y355" s="113">
        <f>SUM(Y5:Y354)</f>
        <v>240159817.47839999</v>
      </c>
      <c r="Z355" s="35"/>
      <c r="AA355" s="113">
        <f>SUM(AA5:AA354)</f>
        <v>240678928.12159899</v>
      </c>
      <c r="AB355" s="35">
        <f t="shared" si="152"/>
        <v>0</v>
      </c>
      <c r="AC355" s="113">
        <f>SUM(AC5:AC354)</f>
        <v>480838745.60000002</v>
      </c>
      <c r="AD355" s="82"/>
      <c r="AE355" s="113" t="e">
        <f>SUM(AE5:AE354)</f>
        <v>#REF!</v>
      </c>
      <c r="AF355" s="156"/>
    </row>
    <row r="356" spans="1:32">
      <c r="B356" s="34"/>
      <c r="C356" s="99"/>
      <c r="D356" s="89"/>
      <c r="E356" s="89"/>
      <c r="F356" s="36"/>
      <c r="G356" s="40"/>
      <c r="H356" s="40"/>
      <c r="I356" s="50"/>
      <c r="J356" s="144"/>
      <c r="K356" s="40"/>
      <c r="L356" s="40"/>
      <c r="M356" s="65"/>
      <c r="N356" s="63"/>
      <c r="O356" s="68"/>
      <c r="P356" s="68"/>
      <c r="Q356" s="65"/>
      <c r="R356" s="63"/>
      <c r="S356" s="68"/>
      <c r="T356" s="68"/>
      <c r="U356" s="65"/>
      <c r="V356" s="63"/>
      <c r="W356" s="27"/>
      <c r="X356" s="27"/>
      <c r="Y356" s="157">
        <f>Y355/F355</f>
        <v>0.24999980999999999</v>
      </c>
      <c r="Z356" s="27"/>
      <c r="AA356" s="157">
        <f>AA355/F355</f>
        <v>0.250540189999999</v>
      </c>
      <c r="AB356" s="35">
        <f t="shared" si="152"/>
        <v>0</v>
      </c>
      <c r="AC356" s="157">
        <f>AC355/F355</f>
        <v>0.50053999999999998</v>
      </c>
      <c r="AD356" s="82"/>
      <c r="AE356" s="158" t="e">
        <f>AE355/F355</f>
        <v>#REF!</v>
      </c>
      <c r="AF356" s="159"/>
    </row>
    <row r="357" spans="1:32">
      <c r="C357" s="114"/>
      <c r="D357" s="115"/>
      <c r="E357" s="115"/>
      <c r="F357" s="116"/>
      <c r="I357" s="5"/>
      <c r="J357" s="145"/>
      <c r="M357" s="5"/>
      <c r="N357" s="145"/>
      <c r="O357" s="5"/>
      <c r="P357" s="5"/>
      <c r="Q357" s="5"/>
      <c r="R357" s="145"/>
      <c r="S357" s="5"/>
      <c r="T357" s="5"/>
      <c r="U357" s="5"/>
      <c r="V357" s="145"/>
      <c r="W357" s="4"/>
      <c r="AD357" s="154"/>
      <c r="AE357" s="4"/>
      <c r="AF357" s="159"/>
    </row>
    <row r="358" spans="1:32">
      <c r="B358" s="117" t="s">
        <v>352</v>
      </c>
      <c r="C358" s="118" t="s">
        <v>353</v>
      </c>
      <c r="D358" s="119"/>
      <c r="E358" s="119"/>
      <c r="F358" s="120" t="s">
        <v>3</v>
      </c>
      <c r="I358" s="146"/>
      <c r="J358" s="147"/>
      <c r="M358" s="148"/>
      <c r="N358" s="149"/>
      <c r="O358" s="148"/>
      <c r="P358" s="148"/>
      <c r="Q358" s="148"/>
      <c r="R358" s="149"/>
      <c r="S358" s="148"/>
      <c r="T358" s="148"/>
      <c r="U358" s="148"/>
      <c r="V358" s="149"/>
      <c r="W358" s="153"/>
      <c r="X358" s="153"/>
      <c r="Y358" s="153"/>
      <c r="Z358" s="153"/>
      <c r="AA358" s="153"/>
      <c r="AB358" s="153"/>
      <c r="AC358" s="153"/>
      <c r="AD358" s="160"/>
      <c r="AE358" s="153"/>
      <c r="AF358" s="161"/>
    </row>
    <row r="359" spans="1:32">
      <c r="B359" s="121">
        <v>1</v>
      </c>
      <c r="C359" s="99" t="s">
        <v>354</v>
      </c>
      <c r="D359" s="89"/>
      <c r="E359" s="89"/>
      <c r="F359" s="122">
        <f>J355</f>
        <v>223083663.36000001</v>
      </c>
      <c r="H359" s="123"/>
      <c r="I359" s="146"/>
      <c r="J359" s="147"/>
      <c r="M359" s="148"/>
      <c r="N359" s="149"/>
      <c r="O359" s="148"/>
      <c r="P359" s="148"/>
      <c r="Q359" s="148"/>
      <c r="R359" s="149"/>
      <c r="S359" s="148"/>
      <c r="T359" s="148"/>
      <c r="U359" s="148"/>
      <c r="V359" s="149"/>
      <c r="W359" s="4" t="s">
        <v>355</v>
      </c>
      <c r="X359" s="154"/>
      <c r="Y359" s="88"/>
      <c r="AA359" s="88"/>
      <c r="AC359" s="4" t="s">
        <v>355</v>
      </c>
      <c r="AD359" s="154">
        <v>0.25</v>
      </c>
      <c r="AE359" s="162">
        <f>AD359*F355</f>
        <v>240160000</v>
      </c>
      <c r="AF359" s="159"/>
    </row>
    <row r="360" spans="1:32">
      <c r="B360" s="121">
        <f>B359+1</f>
        <v>2</v>
      </c>
      <c r="C360" s="99" t="s">
        <v>356</v>
      </c>
      <c r="D360" s="89"/>
      <c r="E360" s="89"/>
      <c r="F360" s="122">
        <f>N355</f>
        <v>201598591.69927201</v>
      </c>
      <c r="H360" s="123"/>
      <c r="I360" s="146"/>
      <c r="J360" s="147"/>
      <c r="M360" s="148"/>
      <c r="N360" s="149"/>
      <c r="O360" s="148"/>
      <c r="P360" s="148"/>
      <c r="Q360" s="148"/>
      <c r="R360" s="149"/>
      <c r="S360" s="148"/>
      <c r="T360" s="148"/>
      <c r="U360" s="148"/>
      <c r="V360" s="149"/>
      <c r="W360" s="4" t="s">
        <v>357</v>
      </c>
      <c r="X360" s="154"/>
      <c r="AA360" s="163"/>
      <c r="AC360" s="4" t="s">
        <v>357</v>
      </c>
      <c r="AD360" s="154" t="e">
        <f>AE356</f>
        <v>#REF!</v>
      </c>
      <c r="AE360" s="162" t="e">
        <f>AD360*F355</f>
        <v>#REF!</v>
      </c>
      <c r="AF360" s="159"/>
    </row>
    <row r="361" spans="1:32">
      <c r="B361" s="121">
        <f t="shared" ref="B361:B362" si="162">B360+1</f>
        <v>3</v>
      </c>
      <c r="C361" s="99" t="s">
        <v>358</v>
      </c>
      <c r="D361" s="89"/>
      <c r="E361" s="89"/>
      <c r="F361" s="122">
        <f>R355</f>
        <v>147529327.36000004</v>
      </c>
      <c r="I361" s="146"/>
      <c r="J361" s="147"/>
      <c r="M361" s="148"/>
      <c r="N361" s="149"/>
      <c r="O361" s="148"/>
      <c r="P361" s="148"/>
      <c r="Q361" s="148"/>
      <c r="R361" s="149"/>
      <c r="S361" s="148"/>
      <c r="T361" s="148"/>
      <c r="U361" s="148"/>
      <c r="V361" s="149"/>
      <c r="W361" s="153" t="s">
        <v>359</v>
      </c>
      <c r="X361" s="154"/>
      <c r="AA361" s="163"/>
      <c r="AC361" s="153" t="s">
        <v>359</v>
      </c>
      <c r="AD361" s="160" t="e">
        <f>#REF!</f>
        <v>#REF!</v>
      </c>
      <c r="AE361" s="164" t="e">
        <f>AD361*F355</f>
        <v>#REF!</v>
      </c>
      <c r="AF361" s="159"/>
    </row>
    <row r="362" spans="1:32">
      <c r="B362" s="121">
        <f t="shared" si="162"/>
        <v>4</v>
      </c>
      <c r="C362" s="99" t="s">
        <v>360</v>
      </c>
      <c r="D362" s="89"/>
      <c r="E362" s="89"/>
      <c r="F362" s="122">
        <f>V355</f>
        <v>82336454.399999991</v>
      </c>
      <c r="H362" s="124"/>
      <c r="I362" s="146"/>
      <c r="J362" s="147"/>
      <c r="M362" s="148"/>
      <c r="N362" s="149"/>
      <c r="O362" s="148"/>
      <c r="P362" s="148"/>
      <c r="Q362" s="148"/>
      <c r="R362" s="149"/>
      <c r="S362" s="148"/>
      <c r="T362" s="148"/>
      <c r="U362" s="148"/>
      <c r="V362" s="149"/>
      <c r="W362" s="4"/>
      <c r="X362" s="155"/>
      <c r="AA362" s="162"/>
      <c r="AD362" s="154"/>
      <c r="AE362" s="4"/>
      <c r="AF362" s="159"/>
    </row>
    <row r="363" spans="1:32" ht="15.75">
      <c r="B363" s="125"/>
      <c r="C363" s="126" t="s">
        <v>361</v>
      </c>
      <c r="D363" s="112"/>
      <c r="E363" s="112"/>
      <c r="F363" s="127">
        <f>SUM(F359:F362)</f>
        <v>654548036.81927204</v>
      </c>
      <c r="H363" s="128"/>
      <c r="I363" s="146"/>
      <c r="J363" s="147"/>
      <c r="M363" s="148"/>
      <c r="N363" s="149"/>
      <c r="O363" s="148"/>
      <c r="P363" s="148"/>
      <c r="Q363" s="148"/>
      <c r="R363" s="149"/>
      <c r="S363" s="148"/>
      <c r="T363" s="148"/>
      <c r="U363" s="148"/>
      <c r="V363" s="149"/>
      <c r="W363" s="4"/>
      <c r="AD363" s="154"/>
      <c r="AE363" s="4"/>
      <c r="AF363" s="159"/>
    </row>
    <row r="364" spans="1:32" ht="15" hidden="1" customHeight="1">
      <c r="B364" s="125"/>
      <c r="C364" s="106"/>
      <c r="D364" s="112"/>
      <c r="E364" s="112"/>
      <c r="F364" s="129"/>
      <c r="I364" s="146"/>
      <c r="J364" s="147"/>
      <c r="M364" s="148"/>
      <c r="N364" s="149"/>
      <c r="O364" s="148"/>
      <c r="P364" s="148"/>
      <c r="Q364" s="148"/>
      <c r="R364" s="149"/>
      <c r="S364" s="148"/>
      <c r="T364" s="148"/>
      <c r="U364" s="148"/>
      <c r="V364" s="149"/>
      <c r="W364" s="4"/>
      <c r="AD364" s="154"/>
      <c r="AE364" s="4"/>
      <c r="AF364" s="159"/>
    </row>
    <row r="365" spans="1:32" ht="15" hidden="1" customHeight="1">
      <c r="B365" s="125"/>
      <c r="C365" s="106"/>
      <c r="D365" s="112"/>
      <c r="E365" s="112"/>
      <c r="F365" s="129"/>
      <c r="I365" s="146"/>
      <c r="J365" s="147"/>
      <c r="M365" s="148"/>
      <c r="N365" s="149"/>
      <c r="O365" s="148"/>
      <c r="P365" s="148"/>
      <c r="Q365" s="148"/>
      <c r="R365" s="149"/>
      <c r="S365" s="148"/>
      <c r="T365" s="148"/>
      <c r="U365" s="148"/>
      <c r="V365" s="149"/>
      <c r="W365" s="4"/>
      <c r="AD365" s="154"/>
      <c r="AE365" s="4"/>
      <c r="AF365" s="159"/>
    </row>
    <row r="366" spans="1:32" ht="15" hidden="1" customHeight="1">
      <c r="B366" s="125"/>
      <c r="C366" s="106"/>
      <c r="D366" s="112"/>
      <c r="E366" s="112"/>
      <c r="F366" s="130"/>
      <c r="I366" s="146"/>
      <c r="J366" s="147"/>
      <c r="M366" s="148"/>
      <c r="N366" s="149"/>
      <c r="O366" s="148"/>
      <c r="P366" s="148"/>
      <c r="Q366" s="148"/>
      <c r="R366" s="149"/>
      <c r="S366" s="148"/>
      <c r="T366" s="148"/>
      <c r="U366" s="148"/>
      <c r="V366" s="149"/>
      <c r="W366" s="4"/>
      <c r="AD366" s="154"/>
      <c r="AE366" s="4"/>
      <c r="AF366" s="159"/>
    </row>
    <row r="367" spans="1:32" ht="15" hidden="1" customHeight="1">
      <c r="B367" s="125"/>
      <c r="C367" s="106"/>
      <c r="D367" s="112"/>
      <c r="E367" s="112"/>
      <c r="F367" s="131"/>
      <c r="I367" s="146"/>
      <c r="J367" s="147"/>
      <c r="M367" s="148"/>
      <c r="N367" s="149"/>
      <c r="O367" s="148"/>
      <c r="P367" s="148"/>
      <c r="Q367" s="148"/>
      <c r="R367" s="149"/>
      <c r="S367" s="148"/>
      <c r="T367" s="148"/>
      <c r="U367" s="148"/>
      <c r="V367" s="149"/>
      <c r="W367" s="4"/>
      <c r="AD367" s="154"/>
      <c r="AE367" s="4"/>
      <c r="AF367" s="159"/>
    </row>
    <row r="368" spans="1:32" ht="15" hidden="1" customHeight="1">
      <c r="B368" s="125"/>
      <c r="C368" s="132"/>
      <c r="D368" s="107"/>
      <c r="E368" s="107"/>
      <c r="F368" s="133"/>
      <c r="I368" s="146"/>
      <c r="J368" s="147"/>
      <c r="M368" s="148"/>
      <c r="N368" s="149"/>
      <c r="O368" s="148"/>
      <c r="P368" s="148"/>
      <c r="Q368" s="148"/>
      <c r="R368" s="149"/>
      <c r="S368" s="148"/>
      <c r="T368" s="148"/>
      <c r="U368" s="148"/>
      <c r="V368" s="149"/>
      <c r="W368" s="4"/>
      <c r="AA368" s="54" t="s">
        <v>21</v>
      </c>
      <c r="AB368" s="54"/>
      <c r="AC368" s="54"/>
      <c r="AD368" s="154"/>
      <c r="AE368" s="4"/>
      <c r="AF368" s="159"/>
    </row>
    <row r="369" spans="2:32" ht="15" hidden="1" customHeight="1">
      <c r="B369" s="125"/>
      <c r="C369" s="132"/>
      <c r="D369" s="107"/>
      <c r="E369" s="107"/>
      <c r="F369" s="129"/>
      <c r="J369" s="150"/>
      <c r="N369" s="151"/>
      <c r="O369" s="12"/>
      <c r="P369" s="12"/>
      <c r="R369" s="151"/>
      <c r="S369" s="12"/>
      <c r="T369" s="12"/>
      <c r="V369" s="151"/>
      <c r="W369" s="4"/>
      <c r="AA369" s="54" t="s">
        <v>30</v>
      </c>
      <c r="AB369" s="54"/>
      <c r="AC369" s="54"/>
      <c r="AD369" s="165"/>
      <c r="AE369" s="4"/>
      <c r="AF369" s="166"/>
    </row>
    <row r="370" spans="2:32" ht="15" hidden="1" customHeight="1">
      <c r="B370" s="125"/>
      <c r="C370" s="132"/>
      <c r="D370" s="107"/>
      <c r="E370" s="107"/>
      <c r="F370" s="129"/>
      <c r="J370" s="150"/>
      <c r="N370" s="151"/>
      <c r="O370" s="12"/>
      <c r="P370" s="12"/>
      <c r="R370" s="151"/>
      <c r="S370" s="12"/>
      <c r="T370" s="12"/>
      <c r="V370" s="151"/>
      <c r="W370" s="4"/>
      <c r="AA370" s="54" t="s">
        <v>93</v>
      </c>
      <c r="AB370" s="54"/>
      <c r="AC370" s="54"/>
      <c r="AD370" s="165"/>
      <c r="AE370" s="4"/>
      <c r="AF370" s="166"/>
    </row>
    <row r="371" spans="2:32" ht="15" hidden="1" customHeight="1">
      <c r="B371" s="125"/>
      <c r="C371" s="132"/>
      <c r="D371" s="107"/>
      <c r="E371" s="107"/>
      <c r="F371" s="129"/>
      <c r="J371" s="150"/>
      <c r="N371" s="151"/>
      <c r="O371" s="12"/>
      <c r="P371" s="12"/>
      <c r="R371" s="151"/>
      <c r="S371" s="12"/>
      <c r="T371" s="12"/>
      <c r="V371" s="151"/>
      <c r="W371" s="4"/>
      <c r="AA371" s="54" t="s">
        <v>298</v>
      </c>
      <c r="AB371" s="54"/>
      <c r="AC371" s="54"/>
      <c r="AD371" s="165"/>
      <c r="AE371" s="4"/>
      <c r="AF371" s="166"/>
    </row>
    <row r="372" spans="2:32" ht="15" hidden="1" customHeight="1">
      <c r="B372" s="125"/>
      <c r="C372" s="132"/>
      <c r="D372" s="107"/>
      <c r="E372" s="107"/>
      <c r="F372" s="129"/>
      <c r="J372" s="150"/>
      <c r="N372" s="151"/>
      <c r="O372" s="12"/>
      <c r="P372" s="12"/>
      <c r="R372" s="151"/>
      <c r="S372" s="12"/>
      <c r="T372" s="12"/>
      <c r="V372" s="151"/>
      <c r="W372" s="4"/>
      <c r="AA372" s="167" t="s">
        <v>362</v>
      </c>
      <c r="AB372" s="167"/>
      <c r="AC372" s="167"/>
      <c r="AD372" s="165"/>
      <c r="AE372" s="4"/>
      <c r="AF372" s="166"/>
    </row>
    <row r="373" spans="2:32" ht="15" hidden="1" customHeight="1">
      <c r="B373" s="125"/>
      <c r="C373" s="132"/>
      <c r="D373" s="107"/>
      <c r="E373" s="107"/>
      <c r="F373" s="129"/>
      <c r="J373" s="150"/>
      <c r="N373" s="151"/>
      <c r="O373" s="12"/>
      <c r="P373" s="12"/>
      <c r="R373" s="151"/>
      <c r="S373" s="12"/>
      <c r="T373" s="12"/>
      <c r="V373" s="151"/>
      <c r="W373" s="4"/>
      <c r="AD373" s="165"/>
      <c r="AE373" s="4"/>
      <c r="AF373" s="166"/>
    </row>
    <row r="374" spans="2:32" ht="27.75" customHeight="1">
      <c r="B374" s="134"/>
      <c r="C374" s="135" t="s">
        <v>363</v>
      </c>
      <c r="D374" s="136"/>
      <c r="E374" s="136"/>
      <c r="F374" s="137">
        <f>F363/F355</f>
        <v>0.68136662726856267</v>
      </c>
      <c r="J374" s="150"/>
      <c r="N374" s="151"/>
      <c r="O374" s="12"/>
      <c r="P374" s="12"/>
      <c r="R374" s="151"/>
      <c r="S374" s="12"/>
      <c r="T374" s="12"/>
      <c r="V374" s="151"/>
      <c r="W374" s="4"/>
      <c r="AD374" s="165"/>
      <c r="AE374" s="4"/>
      <c r="AF374" s="166"/>
    </row>
    <row r="375" spans="2:32">
      <c r="C375" s="138"/>
    </row>
    <row r="376" spans="2:32">
      <c r="C376" s="138"/>
    </row>
    <row r="377" spans="2:32">
      <c r="C377" s="138"/>
    </row>
  </sheetData>
  <autoFilter ref="A2:W356">
    <extLst/>
  </autoFilter>
  <mergeCells count="13">
    <mergeCell ref="X2:Y2"/>
    <mergeCell ref="Z2:AA2"/>
    <mergeCell ref="AB2:AC2"/>
    <mergeCell ref="AD2:AE2"/>
    <mergeCell ref="B1:V1"/>
    <mergeCell ref="G2:H2"/>
    <mergeCell ref="I2:J2"/>
    <mergeCell ref="K2:L2"/>
    <mergeCell ref="M2:N2"/>
    <mergeCell ref="O2:P2"/>
    <mergeCell ref="Q2:R2"/>
    <mergeCell ref="S2:T2"/>
    <mergeCell ref="U2:V2"/>
  </mergeCells>
  <conditionalFormatting sqref="Z2:AB2">
    <cfRule type="cellIs" dxfId="8" priority="8" operator="lessThan">
      <formula>0</formula>
    </cfRule>
  </conditionalFormatting>
  <conditionalFormatting sqref="AD2:AE2">
    <cfRule type="cellIs" dxfId="7" priority="9" operator="lessThan">
      <formula>0</formula>
    </cfRule>
  </conditionalFormatting>
  <conditionalFormatting sqref="AC355">
    <cfRule type="cellIs" dxfId="6" priority="1" operator="lessThan">
      <formula>0</formula>
    </cfRule>
    <cfRule type="cellIs" dxfId="5" priority="2" operator="lessThan">
      <formula>0</formula>
    </cfRule>
  </conditionalFormatting>
  <conditionalFormatting sqref="AE355">
    <cfRule type="cellIs" dxfId="4" priority="5" operator="lessThan">
      <formula>0</formula>
    </cfRule>
  </conditionalFormatting>
  <conditionalFormatting sqref="X372:AC1048576 X368:Z371 X357:AC357 X43:X113 Z43:Z113 X2:Y2 X6:Y8 X4:AC4 X363:AC367 X355:AA356 X359:AA362 X11:Y41 Z115:Z142 X115:X142 X145:X170 Z145:Z170 Z172:Z179 X172:X179 X181:X204 Z181:Z204 Z206:Z211 X206:X211 X213:X233 Z213:Z233 Z235:Z255 X235:X255 X257:X277 Z257:Z277 Z279:Z299 X279:X299 X301:X317 Z301:Z317 Z320:Z338 X320:X338 X340:X352 Z340:Z352 Z354 X354">
    <cfRule type="cellIs" dxfId="3" priority="12" operator="lessThan">
      <formula>0</formula>
    </cfRule>
  </conditionalFormatting>
  <conditionalFormatting sqref="AA372:AC1048576 AA357:AC357 AA4:AC4 AA363:AC367 AA355:AA356 AA359:AA362">
    <cfRule type="cellIs" dxfId="2" priority="13" operator="lessThan">
      <formula>0</formula>
    </cfRule>
  </conditionalFormatting>
  <conditionalFormatting sqref="Z6:AC8 AB356:AC356 AB355 Z11:AC41 AB43:AC113 AB115:AC142 AB145:AC170 AB172:AC179 AB181:AC204 AB206:AC211 AB213:AC233 AB235:AC255 AB257:AC277 AB279:AC299 AB301:AC317 AB320:AC338 AB340:AC352 AB354:AC354">
    <cfRule type="cellIs" dxfId="1" priority="10" operator="lessThan">
      <formula>0</formula>
    </cfRule>
  </conditionalFormatting>
  <conditionalFormatting sqref="AA6:AC8 AB356:AC356 AB355 AA11:AC41 AB43:AC113 AB115:AC142 AB145:AC170 AB172:AC179 AB181:AC204 AB206:AC211 AB213:AC233 AB235:AC255 AB257:AC277 AB279:AC299 AB301:AC317 AB320:AC338 AB340:AC352 AB354:AC354">
    <cfRule type="cellIs" dxfId="0" priority="11" operator="lessThan">
      <formula>0</formula>
    </cfRule>
  </conditionalFormatting>
  <printOptions horizontalCentered="1"/>
  <pageMargins left="0.118110236220472" right="0.118110236220472" top="0.196850393700787" bottom="0.118110236220472" header="0.23622047244094499" footer="0.196850393700787"/>
  <pageSetup paperSize="9" scale="45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2022-10-28T04:29:00Z</cp:lastPrinted>
  <dcterms:created xsi:type="dcterms:W3CDTF">2022-03-05T08:34:00Z</dcterms:created>
  <dcterms:modified xsi:type="dcterms:W3CDTF">2023-01-13T07:06:10Z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7635C6329B754154973A83279479B685</vt:lpwstr>
  </property>
  <property fmtid="{D5CDD505-2E9C-101B-9397-08002B2CF9AE}" pid="3" name="KSOProductBuildVer">
    <vt:lpwstr>1033-11.2.0.11440</vt:lpwstr>
  </property>
</Properties>
</file>