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Kanpur project\Mile Stone\2. Progress Reports\83. 30.06.23\"/>
    </mc:Choice>
  </mc:AlternateContent>
  <xr:revisionPtr revIDLastSave="0" documentId="13_ncr:1_{CCCDE9AF-E9DB-496C-98B9-6AB95E1641D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ankha" sheetId="8" r:id="rId1"/>
  </sheets>
  <definedNames>
    <definedName name="_xlnm.Print_Area" localSheetId="0">Pankha!$A$1:$W$563</definedName>
    <definedName name="_xlnm.Print_Titles" localSheetId="0">Pankha!$1:$3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47" i="8" l="1"/>
  <c r="AC506" i="8" l="1"/>
  <c r="AC524" i="8"/>
  <c r="AB6" i="8"/>
  <c r="AC6" i="8" s="1"/>
  <c r="AB7" i="8"/>
  <c r="AC7" i="8" s="1"/>
  <c r="AB8" i="8"/>
  <c r="AC8" i="8" s="1"/>
  <c r="AB9" i="8"/>
  <c r="AC9" i="8" s="1"/>
  <c r="AB10" i="8"/>
  <c r="AC10" i="8" s="1"/>
  <c r="AB11" i="8"/>
  <c r="AC11" i="8" s="1"/>
  <c r="AB12" i="8"/>
  <c r="AC12" i="8" s="1"/>
  <c r="AB13" i="8"/>
  <c r="AC13" i="8" s="1"/>
  <c r="AB14" i="8"/>
  <c r="AC14" i="8" s="1"/>
  <c r="AB15" i="8"/>
  <c r="AC15" i="8" s="1"/>
  <c r="AB16" i="8"/>
  <c r="AC16" i="8" s="1"/>
  <c r="AB17" i="8"/>
  <c r="AC17" i="8" s="1"/>
  <c r="AB18" i="8"/>
  <c r="AC18" i="8" s="1"/>
  <c r="AB20" i="8"/>
  <c r="AC20" i="8" s="1"/>
  <c r="AB21" i="8"/>
  <c r="AC21" i="8" s="1"/>
  <c r="AB22" i="8"/>
  <c r="AC22" i="8" s="1"/>
  <c r="AB23" i="8"/>
  <c r="AC23" i="8" s="1"/>
  <c r="AB24" i="8"/>
  <c r="AC24" i="8" s="1"/>
  <c r="AB25" i="8"/>
  <c r="AC25" i="8" s="1"/>
  <c r="AB26" i="8"/>
  <c r="AC26" i="8" s="1"/>
  <c r="AB27" i="8"/>
  <c r="AC27" i="8" s="1"/>
  <c r="AB28" i="8"/>
  <c r="AC28" i="8" s="1"/>
  <c r="AB29" i="8"/>
  <c r="AC29" i="8" s="1"/>
  <c r="AB30" i="8"/>
  <c r="AC30" i="8" s="1"/>
  <c r="AB31" i="8"/>
  <c r="AC31" i="8" s="1"/>
  <c r="AB32" i="8"/>
  <c r="AC32" i="8" s="1"/>
  <c r="AB33" i="8"/>
  <c r="AC33" i="8" s="1"/>
  <c r="AB34" i="8"/>
  <c r="AC34" i="8" s="1"/>
  <c r="AB35" i="8"/>
  <c r="AC35" i="8" s="1"/>
  <c r="AB36" i="8"/>
  <c r="AC36" i="8" s="1"/>
  <c r="AB37" i="8"/>
  <c r="AC37" i="8" s="1"/>
  <c r="AB38" i="8"/>
  <c r="AC38" i="8" s="1"/>
  <c r="AB39" i="8"/>
  <c r="AC39" i="8" s="1"/>
  <c r="AB40" i="8"/>
  <c r="AC40" i="8" s="1"/>
  <c r="AB41" i="8"/>
  <c r="AC41" i="8" s="1"/>
  <c r="AB42" i="8"/>
  <c r="AC42" i="8" s="1"/>
  <c r="AB43" i="8"/>
  <c r="AC43" i="8" s="1"/>
  <c r="AB44" i="8"/>
  <c r="AC44" i="8" s="1"/>
  <c r="AB45" i="8"/>
  <c r="AC45" i="8" s="1"/>
  <c r="AB46" i="8"/>
  <c r="AC46" i="8" s="1"/>
  <c r="AB47" i="8"/>
  <c r="AC47" i="8" s="1"/>
  <c r="AB49" i="8"/>
  <c r="AC49" i="8" s="1"/>
  <c r="AB50" i="8"/>
  <c r="AC50" i="8" s="1"/>
  <c r="AB51" i="8"/>
  <c r="AC51" i="8" s="1"/>
  <c r="AB52" i="8"/>
  <c r="AC52" i="8" s="1"/>
  <c r="AB53" i="8"/>
  <c r="AC53" i="8" s="1"/>
  <c r="AB54" i="8"/>
  <c r="AC54" i="8" s="1"/>
  <c r="AB55" i="8"/>
  <c r="AC55" i="8" s="1"/>
  <c r="AB56" i="8"/>
  <c r="AC56" i="8" s="1"/>
  <c r="AB57" i="8"/>
  <c r="AC57" i="8" s="1"/>
  <c r="AB58" i="8"/>
  <c r="AC58" i="8" s="1"/>
  <c r="AB59" i="8"/>
  <c r="AC59" i="8" s="1"/>
  <c r="AB61" i="8"/>
  <c r="AC61" i="8" s="1"/>
  <c r="AB62" i="8"/>
  <c r="AC62" i="8" s="1"/>
  <c r="AB63" i="8"/>
  <c r="AC63" i="8" s="1"/>
  <c r="AB64" i="8"/>
  <c r="AC64" i="8" s="1"/>
  <c r="AB66" i="8"/>
  <c r="AC66" i="8" s="1"/>
  <c r="AB67" i="8"/>
  <c r="AC67" i="8" s="1"/>
  <c r="AB68" i="8"/>
  <c r="AC68" i="8" s="1"/>
  <c r="AB69" i="8"/>
  <c r="AC69" i="8" s="1"/>
  <c r="AB70" i="8"/>
  <c r="AC70" i="8" s="1"/>
  <c r="AB71" i="8"/>
  <c r="AC71" i="8" s="1"/>
  <c r="AB72" i="8"/>
  <c r="AC72" i="8" s="1"/>
  <c r="AB73" i="8"/>
  <c r="AC73" i="8" s="1"/>
  <c r="AB74" i="8"/>
  <c r="AC74" i="8" s="1"/>
  <c r="AB76" i="8"/>
  <c r="AC76" i="8" s="1"/>
  <c r="AB77" i="8"/>
  <c r="AC77" i="8" s="1"/>
  <c r="AB78" i="8"/>
  <c r="AC78" i="8" s="1"/>
  <c r="AB79" i="8"/>
  <c r="AC79" i="8" s="1"/>
  <c r="AB80" i="8"/>
  <c r="AC80" i="8" s="1"/>
  <c r="AB81" i="8"/>
  <c r="AC81" i="8" s="1"/>
  <c r="AB82" i="8"/>
  <c r="AC82" i="8" s="1"/>
  <c r="AB83" i="8"/>
  <c r="AC83" i="8" s="1"/>
  <c r="AB84" i="8"/>
  <c r="AC84" i="8" s="1"/>
  <c r="AB85" i="8"/>
  <c r="AC85" i="8" s="1"/>
  <c r="AB86" i="8"/>
  <c r="AC86" i="8" s="1"/>
  <c r="AB87" i="8"/>
  <c r="AC87" i="8" s="1"/>
  <c r="AB88" i="8"/>
  <c r="AC88" i="8" s="1"/>
  <c r="AB89" i="8"/>
  <c r="AC89" i="8" s="1"/>
  <c r="AB90" i="8"/>
  <c r="AC90" i="8" s="1"/>
  <c r="AB91" i="8"/>
  <c r="AC91" i="8" s="1"/>
  <c r="AB92" i="8"/>
  <c r="AC92" i="8" s="1"/>
  <c r="AB93" i="8"/>
  <c r="AC93" i="8" s="1"/>
  <c r="AB94" i="8"/>
  <c r="AC94" i="8" s="1"/>
  <c r="AB95" i="8"/>
  <c r="AC95" i="8" s="1"/>
  <c r="AB96" i="8"/>
  <c r="AC96" i="8" s="1"/>
  <c r="AB97" i="8"/>
  <c r="AC97" i="8" s="1"/>
  <c r="AB99" i="8"/>
  <c r="AC99" i="8" s="1"/>
  <c r="AB100" i="8"/>
  <c r="AC100" i="8" s="1"/>
  <c r="AB101" i="8"/>
  <c r="AC101" i="8" s="1"/>
  <c r="AB102" i="8"/>
  <c r="AC102" i="8" s="1"/>
  <c r="AB103" i="8"/>
  <c r="AC103" i="8" s="1"/>
  <c r="AB104" i="8"/>
  <c r="AC104" i="8" s="1"/>
  <c r="AB105" i="8"/>
  <c r="AC105" i="8" s="1"/>
  <c r="AB106" i="8"/>
  <c r="AC106" i="8" s="1"/>
  <c r="AB107" i="8"/>
  <c r="AC107" i="8" s="1"/>
  <c r="AB109" i="8"/>
  <c r="AC109" i="8" s="1"/>
  <c r="AB110" i="8"/>
  <c r="AC110" i="8" s="1"/>
  <c r="AB111" i="8"/>
  <c r="AC111" i="8" s="1"/>
  <c r="AB112" i="8"/>
  <c r="AC112" i="8" s="1"/>
  <c r="AB113" i="8"/>
  <c r="AC113" i="8" s="1"/>
  <c r="AB114" i="8"/>
  <c r="AC114" i="8" s="1"/>
  <c r="AB115" i="8"/>
  <c r="AC115" i="8" s="1"/>
  <c r="AB116" i="8"/>
  <c r="AC116" i="8" s="1"/>
  <c r="AB117" i="8"/>
  <c r="AC117" i="8" s="1"/>
  <c r="AB119" i="8"/>
  <c r="AC119" i="8" s="1"/>
  <c r="AB120" i="8"/>
  <c r="AC120" i="8" s="1"/>
  <c r="AB121" i="8"/>
  <c r="AC121" i="8" s="1"/>
  <c r="AB122" i="8"/>
  <c r="AC122" i="8" s="1"/>
  <c r="AB123" i="8"/>
  <c r="AC123" i="8" s="1"/>
  <c r="AB124" i="8"/>
  <c r="AC124" i="8" s="1"/>
  <c r="AB125" i="8"/>
  <c r="AC125" i="8" s="1"/>
  <c r="AB126" i="8"/>
  <c r="AC126" i="8" s="1"/>
  <c r="AB127" i="8"/>
  <c r="AC127" i="8" s="1"/>
  <c r="AB128" i="8"/>
  <c r="AC128" i="8" s="1"/>
  <c r="AB129" i="8"/>
  <c r="AC129" i="8" s="1"/>
  <c r="AB130" i="8"/>
  <c r="AC130" i="8" s="1"/>
  <c r="AB131" i="8"/>
  <c r="AC131" i="8" s="1"/>
  <c r="AB132" i="8"/>
  <c r="AC132" i="8" s="1"/>
  <c r="AB133" i="8"/>
  <c r="AC133" i="8" s="1"/>
  <c r="AB134" i="8"/>
  <c r="AC134" i="8" s="1"/>
  <c r="AB135" i="8"/>
  <c r="AC135" i="8" s="1"/>
  <c r="AB136" i="8"/>
  <c r="AC136" i="8" s="1"/>
  <c r="AB137" i="8"/>
  <c r="AC137" i="8" s="1"/>
  <c r="AB138" i="8"/>
  <c r="AC138" i="8" s="1"/>
  <c r="AB139" i="8"/>
  <c r="AC139" i="8" s="1"/>
  <c r="AB140" i="8"/>
  <c r="AC140" i="8" s="1"/>
  <c r="AB141" i="8"/>
  <c r="AC141" i="8" s="1"/>
  <c r="AB142" i="8"/>
  <c r="AC142" i="8" s="1"/>
  <c r="AB143" i="8"/>
  <c r="AC143" i="8" s="1"/>
  <c r="AB144" i="8"/>
  <c r="AC144" i="8" s="1"/>
  <c r="AB145" i="8"/>
  <c r="AC145" i="8" s="1"/>
  <c r="AB146" i="8"/>
  <c r="AC146" i="8" s="1"/>
  <c r="AB147" i="8"/>
  <c r="AC147" i="8" s="1"/>
  <c r="AB148" i="8"/>
  <c r="AC148" i="8" s="1"/>
  <c r="AB149" i="8"/>
  <c r="AC149" i="8" s="1"/>
  <c r="AB151" i="8"/>
  <c r="AC151" i="8" s="1"/>
  <c r="AB152" i="8"/>
  <c r="AC152" i="8" s="1"/>
  <c r="AB153" i="8"/>
  <c r="AC153" i="8" s="1"/>
  <c r="AB154" i="8"/>
  <c r="AC154" i="8" s="1"/>
  <c r="AB155" i="8"/>
  <c r="AC155" i="8" s="1"/>
  <c r="AB156" i="8"/>
  <c r="AC156" i="8" s="1"/>
  <c r="AB157" i="8"/>
  <c r="AC157" i="8" s="1"/>
  <c r="AB158" i="8"/>
  <c r="AC158" i="8" s="1"/>
  <c r="AB159" i="8"/>
  <c r="AC159" i="8" s="1"/>
  <c r="AB160" i="8"/>
  <c r="AC160" i="8" s="1"/>
  <c r="AB162" i="8"/>
  <c r="AC162" i="8" s="1"/>
  <c r="AB163" i="8"/>
  <c r="AC163" i="8" s="1"/>
  <c r="AB164" i="8"/>
  <c r="AC164" i="8" s="1"/>
  <c r="AB165" i="8"/>
  <c r="AC165" i="8" s="1"/>
  <c r="AB166" i="8"/>
  <c r="AC166" i="8" s="1"/>
  <c r="AB167" i="8"/>
  <c r="AC167" i="8" s="1"/>
  <c r="AB168" i="8"/>
  <c r="AC168" i="8" s="1"/>
  <c r="AB169" i="8"/>
  <c r="AC169" i="8" s="1"/>
  <c r="AB171" i="8"/>
  <c r="AC171" i="8" s="1"/>
  <c r="AB172" i="8"/>
  <c r="AC172" i="8" s="1"/>
  <c r="AB173" i="8"/>
  <c r="AC173" i="8" s="1"/>
  <c r="AB174" i="8"/>
  <c r="AC174" i="8" s="1"/>
  <c r="AB175" i="8"/>
  <c r="AC175" i="8" s="1"/>
  <c r="AB176" i="8"/>
  <c r="AC176" i="8" s="1"/>
  <c r="AB177" i="8"/>
  <c r="AC177" i="8" s="1"/>
  <c r="AB178" i="8"/>
  <c r="AC178" i="8" s="1"/>
  <c r="AB179" i="8"/>
  <c r="AC179" i="8" s="1"/>
  <c r="AB180" i="8"/>
  <c r="AC180" i="8" s="1"/>
  <c r="AB182" i="8"/>
  <c r="AC182" i="8" s="1"/>
  <c r="AB183" i="8"/>
  <c r="AC183" i="8" s="1"/>
  <c r="AB184" i="8"/>
  <c r="AC184" i="8" s="1"/>
  <c r="AB185" i="8"/>
  <c r="AC185" i="8" s="1"/>
  <c r="AB186" i="8"/>
  <c r="AC186" i="8" s="1"/>
  <c r="AB187" i="8"/>
  <c r="AC187" i="8" s="1"/>
  <c r="AB188" i="8"/>
  <c r="AC188" i="8" s="1"/>
  <c r="AB189" i="8"/>
  <c r="AC189" i="8" s="1"/>
  <c r="AB190" i="8"/>
  <c r="AC190" i="8" s="1"/>
  <c r="AB191" i="8"/>
  <c r="AC191" i="8" s="1"/>
  <c r="AB192" i="8"/>
  <c r="AC192" i="8" s="1"/>
  <c r="AB193" i="8"/>
  <c r="AC193" i="8" s="1"/>
  <c r="AB194" i="8"/>
  <c r="AC194" i="8" s="1"/>
  <c r="AB195" i="8"/>
  <c r="AC195" i="8" s="1"/>
  <c r="AB196" i="8"/>
  <c r="AC196" i="8" s="1"/>
  <c r="AB197" i="8"/>
  <c r="AC197" i="8" s="1"/>
  <c r="AB198" i="8"/>
  <c r="AC198" i="8" s="1"/>
  <c r="AB199" i="8"/>
  <c r="AC199" i="8" s="1"/>
  <c r="AB200" i="8"/>
  <c r="AC200" i="8" s="1"/>
  <c r="AB201" i="8"/>
  <c r="AC201" i="8" s="1"/>
  <c r="AB202" i="8"/>
  <c r="AC202" i="8" s="1"/>
  <c r="AB203" i="8"/>
  <c r="AC203" i="8" s="1"/>
  <c r="AB204" i="8"/>
  <c r="AC204" i="8" s="1"/>
  <c r="AB205" i="8"/>
  <c r="AC205" i="8" s="1"/>
  <c r="AB206" i="8"/>
  <c r="AC206" i="8" s="1"/>
  <c r="AB207" i="8"/>
  <c r="AC207" i="8" s="1"/>
  <c r="AB208" i="8"/>
  <c r="AC208" i="8" s="1"/>
  <c r="AB209" i="8"/>
  <c r="AC209" i="8" s="1"/>
  <c r="AB210" i="8"/>
  <c r="AC210" i="8" s="1"/>
  <c r="AB211" i="8"/>
  <c r="AC211" i="8" s="1"/>
  <c r="AB212" i="8"/>
  <c r="AC212" i="8" s="1"/>
  <c r="AB213" i="8"/>
  <c r="AC213" i="8" s="1"/>
  <c r="AB214" i="8"/>
  <c r="AC214" i="8" s="1"/>
  <c r="AB215" i="8"/>
  <c r="AC215" i="8" s="1"/>
  <c r="AB216" i="8"/>
  <c r="AC216" i="8" s="1"/>
  <c r="AB217" i="8"/>
  <c r="AC217" i="8" s="1"/>
  <c r="AB218" i="8"/>
  <c r="AC218" i="8" s="1"/>
  <c r="AB219" i="8"/>
  <c r="AC219" i="8" s="1"/>
  <c r="AB220" i="8"/>
  <c r="AC220" i="8" s="1"/>
  <c r="AB221" i="8"/>
  <c r="AC221" i="8" s="1"/>
  <c r="AB222" i="8"/>
  <c r="AC222" i="8" s="1"/>
  <c r="AB223" i="8"/>
  <c r="AC223" i="8" s="1"/>
  <c r="AB225" i="8"/>
  <c r="AC225" i="8" s="1"/>
  <c r="AB226" i="8"/>
  <c r="AC226" i="8" s="1"/>
  <c r="AB227" i="8"/>
  <c r="AC227" i="8" s="1"/>
  <c r="AB228" i="8"/>
  <c r="AC228" i="8" s="1"/>
  <c r="AB229" i="8"/>
  <c r="AC229" i="8" s="1"/>
  <c r="AB230" i="8"/>
  <c r="AC230" i="8" s="1"/>
  <c r="AB231" i="8"/>
  <c r="AC231" i="8" s="1"/>
  <c r="AB232" i="8"/>
  <c r="AC232" i="8" s="1"/>
  <c r="AB233" i="8"/>
  <c r="AC233" i="8" s="1"/>
  <c r="AB234" i="8"/>
  <c r="AC234" i="8" s="1"/>
  <c r="AB235" i="8"/>
  <c r="AC235" i="8" s="1"/>
  <c r="AB236" i="8"/>
  <c r="AC236" i="8" s="1"/>
  <c r="AB237" i="8"/>
  <c r="AC237" i="8" s="1"/>
  <c r="AB238" i="8"/>
  <c r="AC238" i="8" s="1"/>
  <c r="AB239" i="8"/>
  <c r="AC239" i="8" s="1"/>
  <c r="AB240" i="8"/>
  <c r="AC240" i="8" s="1"/>
  <c r="AB241" i="8"/>
  <c r="AC241" i="8" s="1"/>
  <c r="AB242" i="8"/>
  <c r="AC242" i="8" s="1"/>
  <c r="AB243" i="8"/>
  <c r="AC243" i="8" s="1"/>
  <c r="AB244" i="8"/>
  <c r="AC244" i="8" s="1"/>
  <c r="AB245" i="8"/>
  <c r="AC245" i="8" s="1"/>
  <c r="AB246" i="8"/>
  <c r="AC246" i="8" s="1"/>
  <c r="AB247" i="8"/>
  <c r="AC247" i="8" s="1"/>
  <c r="AB248" i="8"/>
  <c r="AC248" i="8" s="1"/>
  <c r="AB249" i="8"/>
  <c r="AC249" i="8" s="1"/>
  <c r="AB250" i="8"/>
  <c r="AC250" i="8" s="1"/>
  <c r="AB251" i="8"/>
  <c r="AC251" i="8" s="1"/>
  <c r="AB252" i="8"/>
  <c r="AC252" i="8" s="1"/>
  <c r="AB253" i="8"/>
  <c r="AC253" i="8" s="1"/>
  <c r="AB254" i="8"/>
  <c r="AC254" i="8" s="1"/>
  <c r="AB255" i="8"/>
  <c r="AC255" i="8" s="1"/>
  <c r="AB256" i="8"/>
  <c r="AC256" i="8" s="1"/>
  <c r="AB257" i="8"/>
  <c r="AC257" i="8" s="1"/>
  <c r="AB258" i="8"/>
  <c r="AC258" i="8" s="1"/>
  <c r="AB259" i="8"/>
  <c r="AC259" i="8" s="1"/>
  <c r="AB260" i="8"/>
  <c r="AC260" i="8" s="1"/>
  <c r="AB261" i="8"/>
  <c r="AC261" i="8" s="1"/>
  <c r="AB262" i="8"/>
  <c r="AC262" i="8" s="1"/>
  <c r="AB263" i="8"/>
  <c r="AC263" i="8" s="1"/>
  <c r="AB264" i="8"/>
  <c r="AC264" i="8" s="1"/>
  <c r="AB265" i="8"/>
  <c r="AC265" i="8" s="1"/>
  <c r="AB266" i="8"/>
  <c r="AC266" i="8" s="1"/>
  <c r="AB267" i="8"/>
  <c r="AC267" i="8" s="1"/>
  <c r="AB268" i="8"/>
  <c r="AC268" i="8" s="1"/>
  <c r="AB269" i="8"/>
  <c r="AC269" i="8" s="1"/>
  <c r="AB270" i="8"/>
  <c r="AC270" i="8" s="1"/>
  <c r="AB271" i="8"/>
  <c r="AC271" i="8" s="1"/>
  <c r="AB272" i="8"/>
  <c r="AC272" i="8" s="1"/>
  <c r="AB273" i="8"/>
  <c r="AC273" i="8" s="1"/>
  <c r="AB274" i="8"/>
  <c r="AC274" i="8" s="1"/>
  <c r="AB275" i="8"/>
  <c r="AC275" i="8" s="1"/>
  <c r="AB276" i="8"/>
  <c r="AC276" i="8" s="1"/>
  <c r="AB277" i="8"/>
  <c r="AC277" i="8" s="1"/>
  <c r="AB278" i="8"/>
  <c r="AC278" i="8" s="1"/>
  <c r="AB279" i="8"/>
  <c r="AC279" i="8" s="1"/>
  <c r="AB280" i="8"/>
  <c r="AC280" i="8" s="1"/>
  <c r="AB281" i="8"/>
  <c r="AC281" i="8" s="1"/>
  <c r="AB282" i="8"/>
  <c r="AC282" i="8" s="1"/>
  <c r="AB283" i="8"/>
  <c r="AC283" i="8" s="1"/>
  <c r="AB284" i="8"/>
  <c r="AC284" i="8" s="1"/>
  <c r="AB285" i="8"/>
  <c r="AC285" i="8" s="1"/>
  <c r="AB287" i="8"/>
  <c r="AC287" i="8" s="1"/>
  <c r="AB288" i="8"/>
  <c r="AC288" i="8" s="1"/>
  <c r="AB289" i="8"/>
  <c r="AC289" i="8" s="1"/>
  <c r="AB290" i="8"/>
  <c r="AC290" i="8" s="1"/>
  <c r="AB293" i="8"/>
  <c r="AC293" i="8" s="1"/>
  <c r="AB294" i="8"/>
  <c r="AC294" i="8" s="1"/>
  <c r="AB295" i="8"/>
  <c r="AC295" i="8" s="1"/>
  <c r="AB296" i="8"/>
  <c r="AC296" i="8" s="1"/>
  <c r="AB297" i="8"/>
  <c r="AC297" i="8" s="1"/>
  <c r="AB298" i="8"/>
  <c r="AC298" i="8" s="1"/>
  <c r="AB299" i="8"/>
  <c r="AC299" i="8" s="1"/>
  <c r="AB300" i="8"/>
  <c r="AC300" i="8" s="1"/>
  <c r="AB301" i="8"/>
  <c r="AC301" i="8" s="1"/>
  <c r="AB302" i="8"/>
  <c r="AC302" i="8" s="1"/>
  <c r="AB303" i="8"/>
  <c r="AC303" i="8" s="1"/>
  <c r="AB305" i="8"/>
  <c r="AC305" i="8" s="1"/>
  <c r="AB306" i="8"/>
  <c r="AC306" i="8" s="1"/>
  <c r="AB307" i="8"/>
  <c r="AC307" i="8" s="1"/>
  <c r="AB308" i="8"/>
  <c r="AC308" i="8" s="1"/>
  <c r="AB309" i="8"/>
  <c r="AC309" i="8" s="1"/>
  <c r="AB310" i="8"/>
  <c r="AC310" i="8" s="1"/>
  <c r="AB311" i="8"/>
  <c r="AC311" i="8" s="1"/>
  <c r="AB312" i="8"/>
  <c r="AC312" i="8" s="1"/>
  <c r="AB313" i="8"/>
  <c r="AC313" i="8" s="1"/>
  <c r="AB314" i="8"/>
  <c r="AC314" i="8" s="1"/>
  <c r="AB315" i="8"/>
  <c r="AC315" i="8" s="1"/>
  <c r="AB316" i="8"/>
  <c r="AC316" i="8" s="1"/>
  <c r="AB318" i="8"/>
  <c r="AC318" i="8" s="1"/>
  <c r="AB319" i="8"/>
  <c r="AC319" i="8" s="1"/>
  <c r="AB320" i="8"/>
  <c r="AC320" i="8" s="1"/>
  <c r="AB321" i="8"/>
  <c r="AC321" i="8" s="1"/>
  <c r="AB322" i="8"/>
  <c r="AC322" i="8" s="1"/>
  <c r="AB323" i="8"/>
  <c r="AC323" i="8" s="1"/>
  <c r="AB324" i="8"/>
  <c r="AC324" i="8" s="1"/>
  <c r="AB325" i="8"/>
  <c r="AC325" i="8" s="1"/>
  <c r="AB326" i="8"/>
  <c r="AC326" i="8" s="1"/>
  <c r="AB327" i="8"/>
  <c r="AC327" i="8" s="1"/>
  <c r="AB328" i="8"/>
  <c r="AC328" i="8" s="1"/>
  <c r="AB329" i="8"/>
  <c r="AC329" i="8" s="1"/>
  <c r="AB330" i="8"/>
  <c r="AC330" i="8" s="1"/>
  <c r="AB331" i="8"/>
  <c r="AC331" i="8" s="1"/>
  <c r="AB332" i="8"/>
  <c r="AC332" i="8" s="1"/>
  <c r="AB333" i="8"/>
  <c r="AC333" i="8" s="1"/>
  <c r="AB334" i="8"/>
  <c r="AC334" i="8" s="1"/>
  <c r="AB335" i="8"/>
  <c r="AC335" i="8" s="1"/>
  <c r="AB336" i="8"/>
  <c r="AC336" i="8" s="1"/>
  <c r="AB337" i="8"/>
  <c r="AC337" i="8" s="1"/>
  <c r="AB338" i="8"/>
  <c r="AC338" i="8" s="1"/>
  <c r="AB339" i="8"/>
  <c r="AC339" i="8" s="1"/>
  <c r="AB340" i="8"/>
  <c r="AC340" i="8" s="1"/>
  <c r="AB341" i="8"/>
  <c r="AC341" i="8" s="1"/>
  <c r="AB342" i="8"/>
  <c r="AC342" i="8" s="1"/>
  <c r="AB343" i="8"/>
  <c r="AC343" i="8" s="1"/>
  <c r="AB344" i="8"/>
  <c r="AC344" i="8" s="1"/>
  <c r="AB345" i="8"/>
  <c r="AC345" i="8" s="1"/>
  <c r="AB347" i="8"/>
  <c r="AC347" i="8" s="1"/>
  <c r="AB348" i="8"/>
  <c r="AC348" i="8" s="1"/>
  <c r="AB349" i="8"/>
  <c r="AC349" i="8" s="1"/>
  <c r="AB350" i="8"/>
  <c r="AC350" i="8" s="1"/>
  <c r="AB351" i="8"/>
  <c r="AC351" i="8" s="1"/>
  <c r="AB352" i="8"/>
  <c r="AC352" i="8" s="1"/>
  <c r="AB353" i="8"/>
  <c r="AC353" i="8" s="1"/>
  <c r="AB354" i="8"/>
  <c r="AC354" i="8" s="1"/>
  <c r="AB356" i="8"/>
  <c r="AC356" i="8" s="1"/>
  <c r="AB357" i="8"/>
  <c r="AC357" i="8" s="1"/>
  <c r="AB358" i="8"/>
  <c r="AC358" i="8" s="1"/>
  <c r="AB359" i="8"/>
  <c r="AC359" i="8" s="1"/>
  <c r="AB361" i="8"/>
  <c r="AC361" i="8" s="1"/>
  <c r="AB362" i="8"/>
  <c r="AC362" i="8" s="1"/>
  <c r="AB363" i="8"/>
  <c r="AC363" i="8" s="1"/>
  <c r="AB364" i="8"/>
  <c r="AC364" i="8" s="1"/>
  <c r="AB365" i="8"/>
  <c r="AC365" i="8" s="1"/>
  <c r="AB366" i="8"/>
  <c r="AC366" i="8" s="1"/>
  <c r="AB367" i="8"/>
  <c r="AC367" i="8" s="1"/>
  <c r="AB368" i="8"/>
  <c r="AC368" i="8" s="1"/>
  <c r="AB369" i="8"/>
  <c r="AC369" i="8" s="1"/>
  <c r="AB371" i="8"/>
  <c r="AC371" i="8" s="1"/>
  <c r="AB372" i="8"/>
  <c r="AC372" i="8" s="1"/>
  <c r="AB373" i="8"/>
  <c r="AC373" i="8" s="1"/>
  <c r="AB374" i="8"/>
  <c r="AC374" i="8" s="1"/>
  <c r="AB375" i="8"/>
  <c r="AC375" i="8" s="1"/>
  <c r="AB376" i="8"/>
  <c r="AC376" i="8" s="1"/>
  <c r="AB377" i="8"/>
  <c r="AC377" i="8" s="1"/>
  <c r="AB378" i="8"/>
  <c r="AC378" i="8" s="1"/>
  <c r="AB379" i="8"/>
  <c r="AC379" i="8" s="1"/>
  <c r="AB381" i="8"/>
  <c r="AC381" i="8" s="1"/>
  <c r="AB382" i="8"/>
  <c r="AC382" i="8" s="1"/>
  <c r="AB383" i="8"/>
  <c r="AC383" i="8" s="1"/>
  <c r="AB384" i="8"/>
  <c r="AC384" i="8" s="1"/>
  <c r="AB386" i="8"/>
  <c r="AC386" i="8" s="1"/>
  <c r="AB387" i="8"/>
  <c r="AC387" i="8" s="1"/>
  <c r="AB388" i="8"/>
  <c r="AC388" i="8" s="1"/>
  <c r="AB389" i="8"/>
  <c r="AC389" i="8" s="1"/>
  <c r="AB390" i="8"/>
  <c r="AC390" i="8" s="1"/>
  <c r="AB391" i="8"/>
  <c r="AC391" i="8" s="1"/>
  <c r="AB392" i="8"/>
  <c r="AC392" i="8" s="1"/>
  <c r="AB393" i="8"/>
  <c r="AC393" i="8" s="1"/>
  <c r="AB394" i="8"/>
  <c r="AC394" i="8" s="1"/>
  <c r="AB395" i="8"/>
  <c r="AC395" i="8" s="1"/>
  <c r="AB396" i="8"/>
  <c r="AC396" i="8" s="1"/>
  <c r="AB397" i="8"/>
  <c r="AC397" i="8" s="1"/>
  <c r="AB398" i="8"/>
  <c r="AC398" i="8" s="1"/>
  <c r="AB399" i="8"/>
  <c r="AC399" i="8" s="1"/>
  <c r="AB400" i="8"/>
  <c r="AC400" i="8" s="1"/>
  <c r="AB401" i="8"/>
  <c r="AC401" i="8" s="1"/>
  <c r="AB402" i="8"/>
  <c r="AC402" i="8" s="1"/>
  <c r="AB404" i="8"/>
  <c r="AC404" i="8" s="1"/>
  <c r="AB405" i="8"/>
  <c r="AC405" i="8" s="1"/>
  <c r="AB406" i="8"/>
  <c r="AC406" i="8" s="1"/>
  <c r="AB407" i="8"/>
  <c r="AC407" i="8" s="1"/>
  <c r="AB408" i="8"/>
  <c r="AC408" i="8" s="1"/>
  <c r="AB409" i="8"/>
  <c r="AC409" i="8" s="1"/>
  <c r="AB410" i="8"/>
  <c r="AC410" i="8" s="1"/>
  <c r="AB411" i="8"/>
  <c r="AC411" i="8" s="1"/>
  <c r="AB412" i="8"/>
  <c r="AC412" i="8" s="1"/>
  <c r="AB413" i="8"/>
  <c r="AC413" i="8" s="1"/>
  <c r="AB414" i="8"/>
  <c r="AC414" i="8" s="1"/>
  <c r="AB415" i="8"/>
  <c r="AC415" i="8" s="1"/>
  <c r="AB416" i="8"/>
  <c r="AC416" i="8" s="1"/>
  <c r="AB417" i="8"/>
  <c r="AC417" i="8" s="1"/>
  <c r="AB418" i="8"/>
  <c r="AC418" i="8" s="1"/>
  <c r="AB419" i="8"/>
  <c r="AC419" i="8" s="1"/>
  <c r="AB420" i="8"/>
  <c r="AC420" i="8" s="1"/>
  <c r="AB421" i="8"/>
  <c r="AC421" i="8" s="1"/>
  <c r="AB422" i="8"/>
  <c r="AC422" i="8" s="1"/>
  <c r="AB423" i="8"/>
  <c r="AC423" i="8" s="1"/>
  <c r="AB424" i="8"/>
  <c r="AC424" i="8" s="1"/>
  <c r="AB425" i="8"/>
  <c r="AC425" i="8" s="1"/>
  <c r="AB426" i="8"/>
  <c r="AC426" i="8" s="1"/>
  <c r="AB427" i="8"/>
  <c r="AC427" i="8" s="1"/>
  <c r="AB428" i="8"/>
  <c r="AC428" i="8" s="1"/>
  <c r="AB429" i="8"/>
  <c r="AC429" i="8" s="1"/>
  <c r="AB430" i="8"/>
  <c r="AC430" i="8" s="1"/>
  <c r="AB432" i="8"/>
  <c r="AC432" i="8" s="1"/>
  <c r="AB433" i="8"/>
  <c r="AC433" i="8" s="1"/>
  <c r="AB434" i="8"/>
  <c r="AC434" i="8" s="1"/>
  <c r="AB435" i="8"/>
  <c r="AC435" i="8" s="1"/>
  <c r="AB436" i="8"/>
  <c r="AC436" i="8" s="1"/>
  <c r="AB437" i="8"/>
  <c r="AC437" i="8" s="1"/>
  <c r="AB438" i="8"/>
  <c r="AC438" i="8" s="1"/>
  <c r="AB440" i="8"/>
  <c r="AC440" i="8" s="1"/>
  <c r="AB441" i="8"/>
  <c r="AC441" i="8" s="1"/>
  <c r="AB442" i="8"/>
  <c r="AC442" i="8" s="1"/>
  <c r="AB443" i="8"/>
  <c r="AC443" i="8" s="1"/>
  <c r="AB445" i="8"/>
  <c r="AC445" i="8" s="1"/>
  <c r="AB446" i="8"/>
  <c r="AC446" i="8" s="1"/>
  <c r="AB447" i="8"/>
  <c r="AC447" i="8" s="1"/>
  <c r="AB448" i="8"/>
  <c r="AC448" i="8" s="1"/>
  <c r="AB449" i="8"/>
  <c r="AC449" i="8" s="1"/>
  <c r="AB450" i="8"/>
  <c r="AC450" i="8" s="1"/>
  <c r="AB451" i="8"/>
  <c r="AC451" i="8" s="1"/>
  <c r="AB452" i="8"/>
  <c r="AC452" i="8" s="1"/>
  <c r="AB455" i="8"/>
  <c r="AC455" i="8" s="1"/>
  <c r="AB456" i="8"/>
  <c r="AC456" i="8" s="1"/>
  <c r="AB457" i="8"/>
  <c r="AC457" i="8" s="1"/>
  <c r="AB458" i="8"/>
  <c r="AC458" i="8" s="1"/>
  <c r="AB459" i="8"/>
  <c r="AC459" i="8" s="1"/>
  <c r="AB460" i="8"/>
  <c r="AC460" i="8" s="1"/>
  <c r="AB461" i="8"/>
  <c r="AC461" i="8" s="1"/>
  <c r="AB465" i="8"/>
  <c r="AC465" i="8" s="1"/>
  <c r="AB466" i="8"/>
  <c r="AC466" i="8" s="1"/>
  <c r="AB467" i="8"/>
  <c r="AC467" i="8" s="1"/>
  <c r="AB468" i="8"/>
  <c r="AC468" i="8" s="1"/>
  <c r="AB470" i="8"/>
  <c r="AC470" i="8" s="1"/>
  <c r="AB471" i="8"/>
  <c r="AC471" i="8" s="1"/>
  <c r="AB472" i="8"/>
  <c r="AC472" i="8" s="1"/>
  <c r="AB473" i="8"/>
  <c r="AC473" i="8" s="1"/>
  <c r="AB475" i="8"/>
  <c r="AC475" i="8" s="1"/>
  <c r="AB476" i="8"/>
  <c r="AC476" i="8" s="1"/>
  <c r="AB477" i="8"/>
  <c r="AC477" i="8" s="1"/>
  <c r="AB479" i="8"/>
  <c r="AC479" i="8" s="1"/>
  <c r="AB480" i="8"/>
  <c r="AC480" i="8" s="1"/>
  <c r="AB481" i="8"/>
  <c r="AC481" i="8" s="1"/>
  <c r="AB483" i="8"/>
  <c r="AC483" i="8" s="1"/>
  <c r="AB484" i="8"/>
  <c r="AC484" i="8" s="1"/>
  <c r="AB485" i="8"/>
  <c r="AC485" i="8" s="1"/>
  <c r="AB486" i="8"/>
  <c r="AC486" i="8" s="1"/>
  <c r="AB487" i="8"/>
  <c r="AC487" i="8" s="1"/>
  <c r="AB488" i="8"/>
  <c r="AC488" i="8" s="1"/>
  <c r="AB489" i="8"/>
  <c r="AC489" i="8" s="1"/>
  <c r="AB490" i="8"/>
  <c r="AC490" i="8" s="1"/>
  <c r="AB492" i="8"/>
  <c r="AC492" i="8" s="1"/>
  <c r="AB493" i="8"/>
  <c r="AC493" i="8" s="1"/>
  <c r="AB494" i="8"/>
  <c r="AC494" i="8" s="1"/>
  <c r="AB495" i="8"/>
  <c r="AC495" i="8" s="1"/>
  <c r="AB496" i="8"/>
  <c r="AC496" i="8" s="1"/>
  <c r="AB497" i="8"/>
  <c r="AC497" i="8" s="1"/>
  <c r="AB498" i="8"/>
  <c r="AC498" i="8" s="1"/>
  <c r="AB499" i="8"/>
  <c r="AC499" i="8" s="1"/>
  <c r="AB500" i="8"/>
  <c r="AC500" i="8" s="1"/>
  <c r="AB504" i="8"/>
  <c r="AC504" i="8" s="1"/>
  <c r="AB505" i="8"/>
  <c r="AC505" i="8" s="1"/>
  <c r="AB506" i="8"/>
  <c r="AB507" i="8"/>
  <c r="AC507" i="8" s="1"/>
  <c r="AB508" i="8"/>
  <c r="AC508" i="8" s="1"/>
  <c r="AB509" i="8"/>
  <c r="AC509" i="8" s="1"/>
  <c r="AB510" i="8"/>
  <c r="AC510" i="8" s="1"/>
  <c r="AB511" i="8"/>
  <c r="AC511" i="8" s="1"/>
  <c r="AB512" i="8"/>
  <c r="AC512" i="8" s="1"/>
  <c r="AB513" i="8"/>
  <c r="AC513" i="8" s="1"/>
  <c r="AB514" i="8"/>
  <c r="AC514" i="8" s="1"/>
  <c r="AB515" i="8"/>
  <c r="AC515" i="8" s="1"/>
  <c r="AB516" i="8"/>
  <c r="AC516" i="8" s="1"/>
  <c r="AB517" i="8"/>
  <c r="AC517" i="8" s="1"/>
  <c r="AB520" i="8"/>
  <c r="AC520" i="8" s="1"/>
  <c r="AB521" i="8"/>
  <c r="AC521" i="8" s="1"/>
  <c r="AB522" i="8"/>
  <c r="AC522" i="8" s="1"/>
  <c r="AB523" i="8"/>
  <c r="AC523" i="8" s="1"/>
  <c r="AB524" i="8"/>
  <c r="AB525" i="8"/>
  <c r="AC525" i="8" s="1"/>
  <c r="AB526" i="8"/>
  <c r="AC526" i="8" s="1"/>
  <c r="AB527" i="8"/>
  <c r="AC527" i="8" s="1"/>
  <c r="AB528" i="8"/>
  <c r="AC528" i="8" s="1"/>
  <c r="AB529" i="8"/>
  <c r="AC529" i="8" s="1"/>
  <c r="AB533" i="8"/>
  <c r="AC533" i="8" s="1"/>
  <c r="AB534" i="8"/>
  <c r="AC534" i="8" s="1"/>
  <c r="AB536" i="8"/>
  <c r="AC536" i="8" s="1"/>
  <c r="AB537" i="8"/>
  <c r="AC537" i="8" s="1"/>
  <c r="AB538" i="8"/>
  <c r="AC538" i="8" s="1"/>
  <c r="AB540" i="8"/>
  <c r="AC540" i="8" s="1"/>
  <c r="AB541" i="8"/>
  <c r="AC541" i="8" s="1"/>
  <c r="AB542" i="8"/>
  <c r="AC542" i="8" s="1"/>
  <c r="AB543" i="8"/>
  <c r="AC543" i="8" s="1"/>
  <c r="AB544" i="8"/>
  <c r="AC544" i="8" s="1"/>
  <c r="AB545" i="8"/>
  <c r="AC545" i="8" s="1"/>
  <c r="AB546" i="8"/>
  <c r="AC546" i="8" s="1"/>
  <c r="AB548" i="8"/>
  <c r="AC548" i="8" s="1"/>
  <c r="AB549" i="8"/>
  <c r="AC549" i="8" s="1"/>
  <c r="AB550" i="8"/>
  <c r="AC550" i="8" s="1"/>
  <c r="AB5" i="8"/>
  <c r="AC5" i="8" s="1"/>
  <c r="Z6" i="8" l="1"/>
  <c r="Z7" i="8"/>
  <c r="Z8" i="8"/>
  <c r="Z9" i="8"/>
  <c r="Z10" i="8"/>
  <c r="Z11" i="8"/>
  <c r="Z12" i="8"/>
  <c r="Z13" i="8"/>
  <c r="Z14" i="8"/>
  <c r="Z15" i="8"/>
  <c r="Z16" i="8"/>
  <c r="Z17" i="8"/>
  <c r="Z19" i="8"/>
  <c r="AB19" i="8" s="1"/>
  <c r="AC19" i="8" s="1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AB48" i="8" s="1"/>
  <c r="AC48" i="8" s="1"/>
  <c r="Z49" i="8"/>
  <c r="Z50" i="8"/>
  <c r="Z51" i="8"/>
  <c r="Z52" i="8"/>
  <c r="Z53" i="8"/>
  <c r="Z54" i="8"/>
  <c r="Z55" i="8"/>
  <c r="Z56" i="8"/>
  <c r="Z57" i="8"/>
  <c r="Z58" i="8"/>
  <c r="Z59" i="8"/>
  <c r="Z60" i="8"/>
  <c r="AB60" i="8" s="1"/>
  <c r="AC60" i="8" s="1"/>
  <c r="Z61" i="8"/>
  <c r="Z62" i="8"/>
  <c r="Z63" i="8"/>
  <c r="Z64" i="8"/>
  <c r="Z65" i="8"/>
  <c r="AB65" i="8" s="1"/>
  <c r="AC65" i="8" s="1"/>
  <c r="Z66" i="8"/>
  <c r="Z67" i="8"/>
  <c r="Z68" i="8"/>
  <c r="Z69" i="8"/>
  <c r="Z70" i="8"/>
  <c r="Z71" i="8"/>
  <c r="Z72" i="8"/>
  <c r="Z73" i="8"/>
  <c r="Z74" i="8"/>
  <c r="Z75" i="8"/>
  <c r="AB75" i="8" s="1"/>
  <c r="AC75" i="8" s="1"/>
  <c r="Z76" i="8"/>
  <c r="Z77" i="8"/>
  <c r="Z78" i="8"/>
  <c r="Z79" i="8"/>
  <c r="Z80" i="8"/>
  <c r="Z81" i="8"/>
  <c r="Z82" i="8"/>
  <c r="Z83" i="8"/>
  <c r="Z84" i="8"/>
  <c r="Z85" i="8"/>
  <c r="Z86" i="8"/>
  <c r="Z87" i="8"/>
  <c r="Z88" i="8"/>
  <c r="Z89" i="8"/>
  <c r="Z90" i="8"/>
  <c r="Z91" i="8"/>
  <c r="Z92" i="8"/>
  <c r="Z93" i="8"/>
  <c r="Z94" i="8"/>
  <c r="Z95" i="8"/>
  <c r="Z96" i="8"/>
  <c r="Z97" i="8"/>
  <c r="Z98" i="8"/>
  <c r="AB98" i="8" s="1"/>
  <c r="AC98" i="8" s="1"/>
  <c r="Z99" i="8"/>
  <c r="Z100" i="8"/>
  <c r="Z101" i="8"/>
  <c r="Z102" i="8"/>
  <c r="Z103" i="8"/>
  <c r="Z104" i="8"/>
  <c r="Z105" i="8"/>
  <c r="Z106" i="8"/>
  <c r="Z108" i="8"/>
  <c r="AB108" i="8" s="1"/>
  <c r="AC108" i="8" s="1"/>
  <c r="Z109" i="8"/>
  <c r="Z110" i="8"/>
  <c r="Z111" i="8"/>
  <c r="Z112" i="8"/>
  <c r="Z113" i="8"/>
  <c r="Z114" i="8"/>
  <c r="Z115" i="8"/>
  <c r="Z116" i="8"/>
  <c r="Z117" i="8"/>
  <c r="Z118" i="8"/>
  <c r="AB118" i="8" s="1"/>
  <c r="AC118" i="8" s="1"/>
  <c r="Z119" i="8"/>
  <c r="Z120" i="8"/>
  <c r="Z121" i="8"/>
  <c r="Z122" i="8"/>
  <c r="Z123" i="8"/>
  <c r="Z124" i="8"/>
  <c r="Z125" i="8"/>
  <c r="Z126" i="8"/>
  <c r="Z127" i="8"/>
  <c r="Z128" i="8"/>
  <c r="Z129" i="8"/>
  <c r="Z130" i="8"/>
  <c r="Z131" i="8"/>
  <c r="Z132" i="8"/>
  <c r="Z133" i="8"/>
  <c r="Z134" i="8"/>
  <c r="Z135" i="8"/>
  <c r="Z136" i="8"/>
  <c r="Z137" i="8"/>
  <c r="Z138" i="8"/>
  <c r="Z139" i="8"/>
  <c r="Z140" i="8"/>
  <c r="Z141" i="8"/>
  <c r="Z142" i="8"/>
  <c r="Z143" i="8"/>
  <c r="Z144" i="8"/>
  <c r="Z145" i="8"/>
  <c r="Z146" i="8"/>
  <c r="Z147" i="8"/>
  <c r="Z148" i="8"/>
  <c r="Z149" i="8"/>
  <c r="Z150" i="8"/>
  <c r="AB150" i="8" s="1"/>
  <c r="AC150" i="8" s="1"/>
  <c r="Z151" i="8"/>
  <c r="Z152" i="8"/>
  <c r="Z153" i="8"/>
  <c r="Z154" i="8"/>
  <c r="Z155" i="8"/>
  <c r="Z156" i="8"/>
  <c r="Z157" i="8"/>
  <c r="Z158" i="8"/>
  <c r="Z159" i="8"/>
  <c r="Z160" i="8"/>
  <c r="Z161" i="8"/>
  <c r="AB161" i="8" s="1"/>
  <c r="AC161" i="8" s="1"/>
  <c r="Z162" i="8"/>
  <c r="Z163" i="8"/>
  <c r="Z164" i="8"/>
  <c r="Z165" i="8"/>
  <c r="Z166" i="8"/>
  <c r="Z167" i="8"/>
  <c r="Z168" i="8"/>
  <c r="Z169" i="8"/>
  <c r="Z170" i="8"/>
  <c r="AB170" i="8" s="1"/>
  <c r="AC170" i="8" s="1"/>
  <c r="Z171" i="8"/>
  <c r="Z172" i="8"/>
  <c r="Z173" i="8"/>
  <c r="Z174" i="8"/>
  <c r="Z175" i="8"/>
  <c r="Z176" i="8"/>
  <c r="Z177" i="8"/>
  <c r="Z178" i="8"/>
  <c r="Z179" i="8"/>
  <c r="Z180" i="8"/>
  <c r="Z181" i="8"/>
  <c r="AB181" i="8" s="1"/>
  <c r="AC181" i="8" s="1"/>
  <c r="Z182" i="8"/>
  <c r="Z183" i="8"/>
  <c r="Z184" i="8"/>
  <c r="Z185" i="8"/>
  <c r="Z186" i="8"/>
  <c r="Z187" i="8"/>
  <c r="Z188" i="8"/>
  <c r="Z189" i="8"/>
  <c r="Z190" i="8"/>
  <c r="Z191" i="8"/>
  <c r="Z192" i="8"/>
  <c r="Z193" i="8"/>
  <c r="Z194" i="8"/>
  <c r="Z195" i="8"/>
  <c r="Z196" i="8"/>
  <c r="Z197" i="8"/>
  <c r="Z198" i="8"/>
  <c r="Z199" i="8"/>
  <c r="Z200" i="8"/>
  <c r="Z201" i="8"/>
  <c r="Z202" i="8"/>
  <c r="Z203" i="8"/>
  <c r="Z204" i="8"/>
  <c r="Z205" i="8"/>
  <c r="Z206" i="8"/>
  <c r="Z207" i="8"/>
  <c r="Z208" i="8"/>
  <c r="Z209" i="8"/>
  <c r="Z210" i="8"/>
  <c r="Z211" i="8"/>
  <c r="Z212" i="8"/>
  <c r="Z213" i="8"/>
  <c r="Z214" i="8"/>
  <c r="Z215" i="8"/>
  <c r="Z216" i="8"/>
  <c r="Z217" i="8"/>
  <c r="Z218" i="8"/>
  <c r="Z219" i="8"/>
  <c r="Z220" i="8"/>
  <c r="Z221" i="8"/>
  <c r="Z222" i="8"/>
  <c r="Z223" i="8"/>
  <c r="Z224" i="8"/>
  <c r="AB224" i="8" s="1"/>
  <c r="AC224" i="8" s="1"/>
  <c r="Z225" i="8"/>
  <c r="Z226" i="8"/>
  <c r="Z227" i="8"/>
  <c r="Z228" i="8"/>
  <c r="Z229" i="8"/>
  <c r="Z230" i="8"/>
  <c r="Z231" i="8"/>
  <c r="Z232" i="8"/>
  <c r="Z233" i="8"/>
  <c r="Z234" i="8"/>
  <c r="Z235" i="8"/>
  <c r="Z236" i="8"/>
  <c r="Z237" i="8"/>
  <c r="Z238" i="8"/>
  <c r="Z239" i="8"/>
  <c r="Z240" i="8"/>
  <c r="Z241" i="8"/>
  <c r="Z242" i="8"/>
  <c r="Z243" i="8"/>
  <c r="Z244" i="8"/>
  <c r="Z245" i="8"/>
  <c r="Z246" i="8"/>
  <c r="Z247" i="8"/>
  <c r="Z248" i="8"/>
  <c r="Z249" i="8"/>
  <c r="Z250" i="8"/>
  <c r="Z251" i="8"/>
  <c r="Z252" i="8"/>
  <c r="Z253" i="8"/>
  <c r="Z254" i="8"/>
  <c r="Z255" i="8"/>
  <c r="Z256" i="8"/>
  <c r="Z257" i="8"/>
  <c r="Z258" i="8"/>
  <c r="Z259" i="8"/>
  <c r="Z260" i="8"/>
  <c r="Z261" i="8"/>
  <c r="Z262" i="8"/>
  <c r="Z263" i="8"/>
  <c r="Z264" i="8"/>
  <c r="Z265" i="8"/>
  <c r="Z266" i="8"/>
  <c r="Z267" i="8"/>
  <c r="Z268" i="8"/>
  <c r="Z269" i="8"/>
  <c r="Z270" i="8"/>
  <c r="Z271" i="8"/>
  <c r="Z272" i="8"/>
  <c r="Z273" i="8"/>
  <c r="Z274" i="8"/>
  <c r="Z275" i="8"/>
  <c r="Z276" i="8"/>
  <c r="Z277" i="8"/>
  <c r="Z278" i="8"/>
  <c r="Z279" i="8"/>
  <c r="Z280" i="8"/>
  <c r="Z281" i="8"/>
  <c r="Z282" i="8"/>
  <c r="Z283" i="8"/>
  <c r="Z284" i="8"/>
  <c r="Z285" i="8"/>
  <c r="Z287" i="8"/>
  <c r="Z288" i="8"/>
  <c r="Z289" i="8"/>
  <c r="Z290" i="8"/>
  <c r="Z291" i="8"/>
  <c r="AB291" i="8" s="1"/>
  <c r="AC291" i="8" s="1"/>
  <c r="Z292" i="8"/>
  <c r="AB292" i="8" s="1"/>
  <c r="AC292" i="8" s="1"/>
  <c r="Z293" i="8"/>
  <c r="Z294" i="8"/>
  <c r="Z295" i="8"/>
  <c r="Z296" i="8"/>
  <c r="Z297" i="8"/>
  <c r="Z298" i="8"/>
  <c r="Z299" i="8"/>
  <c r="Z300" i="8"/>
  <c r="Z301" i="8"/>
  <c r="Z302" i="8"/>
  <c r="Z303" i="8"/>
  <c r="Z304" i="8"/>
  <c r="AB304" i="8" s="1"/>
  <c r="AC304" i="8" s="1"/>
  <c r="Z305" i="8"/>
  <c r="Z306" i="8"/>
  <c r="Z307" i="8"/>
  <c r="Z308" i="8"/>
  <c r="Z309" i="8"/>
  <c r="Z310" i="8"/>
  <c r="Z311" i="8"/>
  <c r="Z312" i="8"/>
  <c r="Z313" i="8"/>
  <c r="Z314" i="8"/>
  <c r="Z315" i="8"/>
  <c r="Z316" i="8"/>
  <c r="Z317" i="8"/>
  <c r="AB317" i="8" s="1"/>
  <c r="AC317" i="8" s="1"/>
  <c r="Z318" i="8"/>
  <c r="Z319" i="8"/>
  <c r="Z320" i="8"/>
  <c r="Z321" i="8"/>
  <c r="Z322" i="8"/>
  <c r="Z323" i="8"/>
  <c r="Z324" i="8"/>
  <c r="Z325" i="8"/>
  <c r="Z326" i="8"/>
  <c r="Z327" i="8"/>
  <c r="Z328" i="8"/>
  <c r="Z329" i="8"/>
  <c r="Z330" i="8"/>
  <c r="Z331" i="8"/>
  <c r="Z332" i="8"/>
  <c r="Z333" i="8"/>
  <c r="Z334" i="8"/>
  <c r="Z335" i="8"/>
  <c r="Z336" i="8"/>
  <c r="Z337" i="8"/>
  <c r="Z338" i="8"/>
  <c r="Z339" i="8"/>
  <c r="Z340" i="8"/>
  <c r="Z341" i="8"/>
  <c r="Z342" i="8"/>
  <c r="Z343" i="8"/>
  <c r="Z344" i="8"/>
  <c r="Z345" i="8"/>
  <c r="Z346" i="8"/>
  <c r="AB346" i="8" s="1"/>
  <c r="AC346" i="8" s="1"/>
  <c r="Z347" i="8"/>
  <c r="Z348" i="8"/>
  <c r="Z349" i="8"/>
  <c r="Z350" i="8"/>
  <c r="Z351" i="8"/>
  <c r="Z352" i="8"/>
  <c r="Z353" i="8"/>
  <c r="Z354" i="8"/>
  <c r="Z355" i="8"/>
  <c r="AB355" i="8" s="1"/>
  <c r="AC355" i="8" s="1"/>
  <c r="Z356" i="8"/>
  <c r="Z357" i="8"/>
  <c r="Z358" i="8"/>
  <c r="Z359" i="8"/>
  <c r="Z360" i="8"/>
  <c r="AB360" i="8" s="1"/>
  <c r="AC360" i="8" s="1"/>
  <c r="Z361" i="8"/>
  <c r="Z362" i="8"/>
  <c r="Z363" i="8"/>
  <c r="Z364" i="8"/>
  <c r="Z365" i="8"/>
  <c r="Z366" i="8"/>
  <c r="Z367" i="8"/>
  <c r="Z368" i="8"/>
  <c r="Z369" i="8"/>
  <c r="Z370" i="8"/>
  <c r="AB370" i="8" s="1"/>
  <c r="AC370" i="8" s="1"/>
  <c r="Z371" i="8"/>
  <c r="Z372" i="8"/>
  <c r="Z373" i="8"/>
  <c r="Z374" i="8"/>
  <c r="Z375" i="8"/>
  <c r="Z376" i="8"/>
  <c r="Z377" i="8"/>
  <c r="Z378" i="8"/>
  <c r="Z379" i="8"/>
  <c r="Z380" i="8"/>
  <c r="AB380" i="8" s="1"/>
  <c r="AC380" i="8" s="1"/>
  <c r="Z381" i="8"/>
  <c r="Z382" i="8"/>
  <c r="Z383" i="8"/>
  <c r="Z384" i="8"/>
  <c r="Z385" i="8"/>
  <c r="AB385" i="8" s="1"/>
  <c r="AC385" i="8" s="1"/>
  <c r="Z386" i="8"/>
  <c r="Z387" i="8"/>
  <c r="Z388" i="8"/>
  <c r="Z389" i="8"/>
  <c r="Z390" i="8"/>
  <c r="Z391" i="8"/>
  <c r="Z392" i="8"/>
  <c r="Z393" i="8"/>
  <c r="Z394" i="8"/>
  <c r="Z395" i="8"/>
  <c r="Z396" i="8"/>
  <c r="Z397" i="8"/>
  <c r="Z398" i="8"/>
  <c r="Z399" i="8"/>
  <c r="Z400" i="8"/>
  <c r="Z401" i="8"/>
  <c r="Z402" i="8"/>
  <c r="Z403" i="8"/>
  <c r="AB403" i="8" s="1"/>
  <c r="AC403" i="8" s="1"/>
  <c r="Z404" i="8"/>
  <c r="Z405" i="8"/>
  <c r="Z406" i="8"/>
  <c r="Z407" i="8"/>
  <c r="Z408" i="8"/>
  <c r="Z409" i="8"/>
  <c r="Z410" i="8"/>
  <c r="Z411" i="8"/>
  <c r="Z412" i="8"/>
  <c r="Z413" i="8"/>
  <c r="Z414" i="8"/>
  <c r="Z415" i="8"/>
  <c r="Z416" i="8"/>
  <c r="Z417" i="8"/>
  <c r="Z418" i="8"/>
  <c r="Z419" i="8"/>
  <c r="Z420" i="8"/>
  <c r="Z421" i="8"/>
  <c r="Z422" i="8"/>
  <c r="Z423" i="8"/>
  <c r="Z424" i="8"/>
  <c r="Z425" i="8"/>
  <c r="Z426" i="8"/>
  <c r="Z427" i="8"/>
  <c r="Z428" i="8"/>
  <c r="Z429" i="8"/>
  <c r="Z430" i="8"/>
  <c r="Z431" i="8"/>
  <c r="AB431" i="8" s="1"/>
  <c r="AC431" i="8" s="1"/>
  <c r="Z432" i="8"/>
  <c r="Z433" i="8"/>
  <c r="Z434" i="8"/>
  <c r="Z435" i="8"/>
  <c r="Z436" i="8"/>
  <c r="Z437" i="8"/>
  <c r="Z438" i="8"/>
  <c r="Z439" i="8"/>
  <c r="AB439" i="8" s="1"/>
  <c r="AC439" i="8" s="1"/>
  <c r="Z440" i="8"/>
  <c r="Z441" i="8"/>
  <c r="Z442" i="8"/>
  <c r="Z443" i="8"/>
  <c r="Z444" i="8"/>
  <c r="AB444" i="8" s="1"/>
  <c r="AC444" i="8" s="1"/>
  <c r="Z445" i="8"/>
  <c r="Z446" i="8"/>
  <c r="Z447" i="8"/>
  <c r="Z448" i="8"/>
  <c r="Z449" i="8"/>
  <c r="Z450" i="8"/>
  <c r="Z451" i="8"/>
  <c r="Z452" i="8"/>
  <c r="Z453" i="8"/>
  <c r="AB453" i="8" s="1"/>
  <c r="AC453" i="8" s="1"/>
  <c r="Z454" i="8"/>
  <c r="AB454" i="8" s="1"/>
  <c r="AC454" i="8" s="1"/>
  <c r="Z455" i="8"/>
  <c r="Z456" i="8"/>
  <c r="Z457" i="8"/>
  <c r="Z458" i="8"/>
  <c r="Z459" i="8"/>
  <c r="Z460" i="8"/>
  <c r="Z461" i="8"/>
  <c r="Z462" i="8"/>
  <c r="AB462" i="8" s="1"/>
  <c r="AC462" i="8" s="1"/>
  <c r="Z463" i="8"/>
  <c r="AB463" i="8" s="1"/>
  <c r="AC463" i="8" s="1"/>
  <c r="Z464" i="8"/>
  <c r="AB464" i="8" s="1"/>
  <c r="AC464" i="8" s="1"/>
  <c r="Z465" i="8"/>
  <c r="Z466" i="8"/>
  <c r="Z467" i="8"/>
  <c r="Z468" i="8"/>
  <c r="Z469" i="8"/>
  <c r="AB469" i="8" s="1"/>
  <c r="AC469" i="8" s="1"/>
  <c r="Z470" i="8"/>
  <c r="Z471" i="8"/>
  <c r="Z472" i="8"/>
  <c r="Z473" i="8"/>
  <c r="Z474" i="8"/>
  <c r="AB474" i="8" s="1"/>
  <c r="AC474" i="8" s="1"/>
  <c r="Z475" i="8"/>
  <c r="Z476" i="8"/>
  <c r="Z477" i="8"/>
  <c r="Z478" i="8"/>
  <c r="AB478" i="8" s="1"/>
  <c r="AC478" i="8" s="1"/>
  <c r="Z479" i="8"/>
  <c r="Z480" i="8"/>
  <c r="Z481" i="8"/>
  <c r="Z482" i="8"/>
  <c r="AB482" i="8" s="1"/>
  <c r="AC482" i="8" s="1"/>
  <c r="Z483" i="8"/>
  <c r="Z484" i="8"/>
  <c r="Z485" i="8"/>
  <c r="Z486" i="8"/>
  <c r="Z487" i="8"/>
  <c r="Z488" i="8"/>
  <c r="Z489" i="8"/>
  <c r="Z490" i="8"/>
  <c r="Z491" i="8"/>
  <c r="AB491" i="8" s="1"/>
  <c r="AC491" i="8" s="1"/>
  <c r="Z492" i="8"/>
  <c r="Z493" i="8"/>
  <c r="Z494" i="8"/>
  <c r="Z495" i="8"/>
  <c r="Z496" i="8"/>
  <c r="Z497" i="8"/>
  <c r="Z498" i="8"/>
  <c r="Z499" i="8"/>
  <c r="Z500" i="8"/>
  <c r="Z501" i="8"/>
  <c r="AB501" i="8" s="1"/>
  <c r="AC501" i="8" s="1"/>
  <c r="Z502" i="8"/>
  <c r="AB502" i="8" s="1"/>
  <c r="AC502" i="8" s="1"/>
  <c r="Z503" i="8"/>
  <c r="AB503" i="8" s="1"/>
  <c r="AC503" i="8" s="1"/>
  <c r="Z504" i="8"/>
  <c r="Z505" i="8"/>
  <c r="Z506" i="8"/>
  <c r="Z507" i="8"/>
  <c r="Z508" i="8"/>
  <c r="Z509" i="8"/>
  <c r="Z510" i="8"/>
  <c r="Z511" i="8"/>
  <c r="Z512" i="8"/>
  <c r="Z513" i="8"/>
  <c r="Z514" i="8"/>
  <c r="Z515" i="8"/>
  <c r="Z516" i="8"/>
  <c r="Z517" i="8"/>
  <c r="Z518" i="8"/>
  <c r="AB518" i="8" s="1"/>
  <c r="AC518" i="8" s="1"/>
  <c r="Z519" i="8"/>
  <c r="AB519" i="8" s="1"/>
  <c r="AC519" i="8" s="1"/>
  <c r="Z520" i="8"/>
  <c r="Z521" i="8"/>
  <c r="Z522" i="8"/>
  <c r="Z523" i="8"/>
  <c r="Z524" i="8"/>
  <c r="Z525" i="8"/>
  <c r="Z526" i="8"/>
  <c r="Z527" i="8"/>
  <c r="Z528" i="8"/>
  <c r="Z529" i="8"/>
  <c r="Z530" i="8"/>
  <c r="AB530" i="8" s="1"/>
  <c r="AC530" i="8" s="1"/>
  <c r="Z531" i="8"/>
  <c r="AB531" i="8" s="1"/>
  <c r="AC531" i="8" s="1"/>
  <c r="Z532" i="8"/>
  <c r="AB532" i="8" s="1"/>
  <c r="AC532" i="8" s="1"/>
  <c r="Z533" i="8"/>
  <c r="Z536" i="8"/>
  <c r="Z537" i="8"/>
  <c r="Z538" i="8"/>
  <c r="Z539" i="8"/>
  <c r="AB539" i="8" s="1"/>
  <c r="AC539" i="8" s="1"/>
  <c r="Z540" i="8"/>
  <c r="Z541" i="8"/>
  <c r="Z542" i="8"/>
  <c r="Z543" i="8"/>
  <c r="Z544" i="8"/>
  <c r="Z545" i="8"/>
  <c r="Z546" i="8"/>
  <c r="Z547" i="8"/>
  <c r="AB547" i="8" s="1"/>
  <c r="AC547" i="8" s="1"/>
  <c r="Z548" i="8"/>
  <c r="Z549" i="8"/>
  <c r="Z550" i="8"/>
  <c r="Z5" i="8"/>
  <c r="W519" i="8"/>
  <c r="W518" i="8"/>
  <c r="W517" i="8"/>
  <c r="W516" i="8"/>
  <c r="W515" i="8"/>
  <c r="W514" i="8"/>
  <c r="W513" i="8"/>
  <c r="W512" i="8"/>
  <c r="W511" i="8"/>
  <c r="W510" i="8"/>
  <c r="W509" i="8"/>
  <c r="W508" i="8"/>
  <c r="W507" i="8"/>
  <c r="W503" i="8"/>
  <c r="W502" i="8"/>
  <c r="W501" i="8"/>
  <c r="W500" i="8"/>
  <c r="W499" i="8"/>
  <c r="W498" i="8"/>
  <c r="W469" i="8"/>
  <c r="W468" i="8"/>
  <c r="W467" i="8"/>
  <c r="W446" i="8"/>
  <c r="W445" i="8"/>
  <c r="W444" i="8"/>
  <c r="W443" i="8"/>
  <c r="W442" i="8"/>
  <c r="W441" i="8"/>
  <c r="W440" i="8"/>
  <c r="W432" i="8"/>
  <c r="W431" i="8"/>
  <c r="W430" i="8"/>
  <c r="W428" i="8"/>
  <c r="W419" i="8"/>
  <c r="W418" i="8"/>
  <c r="W417" i="8"/>
  <c r="W416" i="8"/>
  <c r="W415" i="8"/>
  <c r="W414" i="8"/>
  <c r="W385" i="8"/>
  <c r="W384" i="8"/>
  <c r="W383" i="8"/>
  <c r="W382" i="8"/>
  <c r="W381" i="8"/>
  <c r="W360" i="8"/>
  <c r="W359" i="8"/>
  <c r="W358" i="8"/>
  <c r="W357" i="8"/>
  <c r="W355" i="8"/>
  <c r="W346" i="8"/>
  <c r="W317" i="8"/>
  <c r="W316" i="8"/>
  <c r="W304" i="8"/>
  <c r="W292" i="8"/>
  <c r="W291" i="8"/>
  <c r="W286" i="8"/>
  <c r="W284" i="8"/>
  <c r="W283" i="8"/>
  <c r="W270" i="8"/>
  <c r="W256" i="8"/>
  <c r="W245" i="8"/>
  <c r="W224" i="8"/>
  <c r="W213" i="8"/>
  <c r="W202" i="8"/>
  <c r="W201" i="8"/>
  <c r="W181" i="8"/>
  <c r="W161" i="8"/>
  <c r="W160" i="8"/>
  <c r="W118" i="8"/>
  <c r="W117" i="8"/>
  <c r="W108" i="8"/>
  <c r="W84" i="8"/>
  <c r="W48" i="8"/>
  <c r="W20" i="8"/>
  <c r="W21" i="8"/>
  <c r="W22" i="8"/>
  <c r="W25" i="8"/>
  <c r="W26" i="8"/>
  <c r="W27" i="8"/>
  <c r="W30" i="8"/>
  <c r="W31" i="8"/>
  <c r="W32" i="8"/>
  <c r="W35" i="8"/>
  <c r="W36" i="8"/>
  <c r="W37" i="8"/>
  <c r="W11" i="8"/>
  <c r="W483" i="8"/>
  <c r="W480" i="8"/>
  <c r="W476" i="8"/>
  <c r="W472" i="8"/>
  <c r="W401" i="8"/>
  <c r="W399" i="8"/>
  <c r="W396" i="8"/>
  <c r="W392" i="8"/>
  <c r="W388" i="8"/>
  <c r="W332" i="8"/>
  <c r="W329" i="8"/>
  <c r="W328" i="8"/>
  <c r="W324" i="8"/>
  <c r="W321" i="8"/>
  <c r="W320" i="8"/>
  <c r="W277" i="8"/>
  <c r="W276" i="8"/>
  <c r="W273" i="8"/>
  <c r="W272" i="8"/>
  <c r="W271" i="8"/>
  <c r="W264" i="8"/>
  <c r="W263" i="8"/>
  <c r="W262" i="8"/>
  <c r="W260" i="8"/>
  <c r="W259" i="8"/>
  <c r="W258" i="8"/>
  <c r="W257" i="8"/>
  <c r="W251" i="8"/>
  <c r="W249" i="8"/>
  <c r="W248" i="8"/>
  <c r="W247" i="8"/>
  <c r="W246" i="8"/>
  <c r="W235" i="8"/>
  <c r="W234" i="8"/>
  <c r="W232" i="8"/>
  <c r="W231" i="8"/>
  <c r="W230" i="8"/>
  <c r="W228" i="8"/>
  <c r="W227" i="8"/>
  <c r="W226" i="8"/>
  <c r="W225" i="8"/>
  <c r="W189" i="8"/>
  <c r="W188" i="8"/>
  <c r="W187" i="8"/>
  <c r="W184" i="8"/>
  <c r="W183" i="8"/>
  <c r="W182" i="8"/>
  <c r="W171" i="8"/>
  <c r="W167" i="8"/>
  <c r="W164" i="8"/>
  <c r="W163" i="8"/>
  <c r="W162" i="8"/>
  <c r="W140" i="8"/>
  <c r="W137" i="8"/>
  <c r="W136" i="8"/>
  <c r="W133" i="8"/>
  <c r="W132" i="8"/>
  <c r="W129" i="8"/>
  <c r="W128" i="8"/>
  <c r="W126" i="8"/>
  <c r="W125" i="8"/>
  <c r="W124" i="8"/>
  <c r="W122" i="8"/>
  <c r="W121" i="8"/>
  <c r="W120" i="8"/>
  <c r="W119" i="8"/>
  <c r="W88" i="8"/>
  <c r="W87" i="8"/>
  <c r="W86" i="8"/>
  <c r="W85" i="8"/>
  <c r="W77" i="8"/>
  <c r="W72" i="8"/>
  <c r="W71" i="8"/>
  <c r="W68" i="8"/>
  <c r="W67" i="8"/>
  <c r="W66" i="8"/>
  <c r="W62" i="8"/>
  <c r="W61" i="8"/>
  <c r="W50" i="8"/>
  <c r="T523" i="8" l="1"/>
  <c r="U286" i="8"/>
  <c r="X6" i="8"/>
  <c r="X7" i="8"/>
  <c r="Y7" i="8"/>
  <c r="X8" i="8"/>
  <c r="Y8" i="8"/>
  <c r="X9" i="8"/>
  <c r="Y9" i="8"/>
  <c r="X10" i="8"/>
  <c r="Y10" i="8"/>
  <c r="X11" i="8"/>
  <c r="X12" i="8"/>
  <c r="X13" i="8"/>
  <c r="X14" i="8"/>
  <c r="X15" i="8"/>
  <c r="X16" i="8"/>
  <c r="X17" i="8"/>
  <c r="X19" i="8"/>
  <c r="X20" i="8"/>
  <c r="X21" i="8"/>
  <c r="X22" i="8"/>
  <c r="X23" i="8"/>
  <c r="X24" i="8"/>
  <c r="X25" i="8"/>
  <c r="X26" i="8"/>
  <c r="X27" i="8"/>
  <c r="X28" i="8"/>
  <c r="X29" i="8"/>
  <c r="X30" i="8"/>
  <c r="X31" i="8"/>
  <c r="X32" i="8"/>
  <c r="X33" i="8"/>
  <c r="X34" i="8"/>
  <c r="X35" i="8"/>
  <c r="X36" i="8"/>
  <c r="X37" i="8"/>
  <c r="X38" i="8"/>
  <c r="X39" i="8"/>
  <c r="X40" i="8"/>
  <c r="Y40" i="8"/>
  <c r="X41" i="8"/>
  <c r="X42" i="8"/>
  <c r="X43" i="8"/>
  <c r="X44" i="8"/>
  <c r="X45" i="8"/>
  <c r="X46" i="8"/>
  <c r="X47" i="8"/>
  <c r="X48" i="8"/>
  <c r="X49" i="8"/>
  <c r="Y49" i="8"/>
  <c r="X50" i="8"/>
  <c r="X51" i="8"/>
  <c r="X52" i="8"/>
  <c r="X53" i="8"/>
  <c r="X54" i="8"/>
  <c r="X55" i="8"/>
  <c r="X56" i="8"/>
  <c r="X57" i="8"/>
  <c r="X58" i="8"/>
  <c r="X59" i="8"/>
  <c r="X60" i="8"/>
  <c r="X61" i="8"/>
  <c r="X62" i="8"/>
  <c r="X63" i="8"/>
  <c r="X64" i="8"/>
  <c r="X65" i="8"/>
  <c r="X66" i="8"/>
  <c r="X67" i="8"/>
  <c r="X68" i="8"/>
  <c r="X69" i="8"/>
  <c r="X70" i="8"/>
  <c r="X71" i="8"/>
  <c r="X72" i="8"/>
  <c r="X73" i="8"/>
  <c r="X74" i="8"/>
  <c r="X75" i="8"/>
  <c r="X76" i="8"/>
  <c r="Y76" i="8"/>
  <c r="X77" i="8"/>
  <c r="X78" i="8"/>
  <c r="X79" i="8"/>
  <c r="X80" i="8"/>
  <c r="X81" i="8"/>
  <c r="X82" i="8"/>
  <c r="X83" i="8"/>
  <c r="X84" i="8"/>
  <c r="X85" i="8"/>
  <c r="X86" i="8"/>
  <c r="X87" i="8"/>
  <c r="X88" i="8"/>
  <c r="X89" i="8"/>
  <c r="X90" i="8"/>
  <c r="Y90" i="8"/>
  <c r="X91" i="8"/>
  <c r="X92" i="8"/>
  <c r="X93" i="8"/>
  <c r="X94" i="8"/>
  <c r="X95" i="8"/>
  <c r="X96" i="8"/>
  <c r="X97" i="8"/>
  <c r="X98" i="8"/>
  <c r="X99" i="8"/>
  <c r="Y99" i="8"/>
  <c r="X100" i="8"/>
  <c r="X101" i="8"/>
  <c r="X102" i="8"/>
  <c r="X103" i="8"/>
  <c r="X104" i="8"/>
  <c r="X105" i="8"/>
  <c r="X106" i="8"/>
  <c r="X108" i="8"/>
  <c r="X109" i="8"/>
  <c r="Y109" i="8"/>
  <c r="X110" i="8"/>
  <c r="X111" i="8"/>
  <c r="X112" i="8"/>
  <c r="X113" i="8"/>
  <c r="X114" i="8"/>
  <c r="X115" i="8"/>
  <c r="X116" i="8"/>
  <c r="X117" i="8"/>
  <c r="X118" i="8"/>
  <c r="X119" i="8"/>
  <c r="X120" i="8"/>
  <c r="X121" i="8"/>
  <c r="X122" i="8"/>
  <c r="X123" i="8"/>
  <c r="X124" i="8"/>
  <c r="X125" i="8"/>
  <c r="X126" i="8"/>
  <c r="X127" i="8"/>
  <c r="X128" i="8"/>
  <c r="X129" i="8"/>
  <c r="X130" i="8"/>
  <c r="X131" i="8"/>
  <c r="X132" i="8"/>
  <c r="X133" i="8"/>
  <c r="X134" i="8"/>
  <c r="X135" i="8"/>
  <c r="X136" i="8"/>
  <c r="X137" i="8"/>
  <c r="X138" i="8"/>
  <c r="X139" i="8"/>
  <c r="X140" i="8"/>
  <c r="X141" i="8"/>
  <c r="Y141" i="8"/>
  <c r="X142" i="8"/>
  <c r="X143" i="8"/>
  <c r="X144" i="8"/>
  <c r="X145" i="8"/>
  <c r="X146" i="8"/>
  <c r="X147" i="8"/>
  <c r="X148" i="8"/>
  <c r="X149" i="8"/>
  <c r="X150" i="8"/>
  <c r="X151" i="8"/>
  <c r="Y151" i="8"/>
  <c r="X152" i="8"/>
  <c r="X153" i="8"/>
  <c r="X154" i="8"/>
  <c r="X155" i="8"/>
  <c r="X156" i="8"/>
  <c r="X157" i="8"/>
  <c r="X158" i="8"/>
  <c r="X159" i="8"/>
  <c r="X160" i="8"/>
  <c r="X161" i="8"/>
  <c r="X162" i="8"/>
  <c r="X163" i="8"/>
  <c r="X164" i="8"/>
  <c r="X165" i="8"/>
  <c r="X166" i="8"/>
  <c r="X167" i="8"/>
  <c r="X168" i="8"/>
  <c r="X169" i="8"/>
  <c r="X170" i="8"/>
  <c r="X171" i="8"/>
  <c r="X172" i="8"/>
  <c r="Y172" i="8"/>
  <c r="X173" i="8"/>
  <c r="X174" i="8"/>
  <c r="X175" i="8"/>
  <c r="X176" i="8"/>
  <c r="X177" i="8"/>
  <c r="X178" i="8"/>
  <c r="X179" i="8"/>
  <c r="X180" i="8"/>
  <c r="X181" i="8"/>
  <c r="X182" i="8"/>
  <c r="X183" i="8"/>
  <c r="X184" i="8"/>
  <c r="X185" i="8"/>
  <c r="X186" i="8"/>
  <c r="X187" i="8"/>
  <c r="X188" i="8"/>
  <c r="X189" i="8"/>
  <c r="X190" i="8"/>
  <c r="X191" i="8"/>
  <c r="X192" i="8"/>
  <c r="Y192" i="8"/>
  <c r="X193" i="8"/>
  <c r="X194" i="8"/>
  <c r="X195" i="8"/>
  <c r="X196" i="8"/>
  <c r="X197" i="8"/>
  <c r="X198" i="8"/>
  <c r="X199" i="8"/>
  <c r="X200" i="8"/>
  <c r="X201" i="8"/>
  <c r="X202" i="8"/>
  <c r="X203" i="8"/>
  <c r="Y203" i="8"/>
  <c r="X204" i="8"/>
  <c r="X205" i="8"/>
  <c r="X206" i="8"/>
  <c r="X207" i="8"/>
  <c r="X208" i="8"/>
  <c r="X209" i="8"/>
  <c r="X210" i="8"/>
  <c r="X211" i="8"/>
  <c r="X212" i="8"/>
  <c r="X213" i="8"/>
  <c r="X214" i="8"/>
  <c r="Y214" i="8"/>
  <c r="X215" i="8"/>
  <c r="X216" i="8"/>
  <c r="X217" i="8"/>
  <c r="X218" i="8"/>
  <c r="X219" i="8"/>
  <c r="X220" i="8"/>
  <c r="X221" i="8"/>
  <c r="X222" i="8"/>
  <c r="X223" i="8"/>
  <c r="X224" i="8"/>
  <c r="X225" i="8"/>
  <c r="X226" i="8"/>
  <c r="X227" i="8"/>
  <c r="X228" i="8"/>
  <c r="X229" i="8"/>
  <c r="X230" i="8"/>
  <c r="X231" i="8"/>
  <c r="X232" i="8"/>
  <c r="X233" i="8"/>
  <c r="X234" i="8"/>
  <c r="X235" i="8"/>
  <c r="X236" i="8"/>
  <c r="X237" i="8"/>
  <c r="X238" i="8"/>
  <c r="Y238" i="8"/>
  <c r="X239" i="8"/>
  <c r="X240" i="8"/>
  <c r="X241" i="8"/>
  <c r="X242" i="8"/>
  <c r="X243" i="8"/>
  <c r="X244" i="8"/>
  <c r="X245" i="8"/>
  <c r="X246" i="8"/>
  <c r="X247" i="8"/>
  <c r="X248" i="8"/>
  <c r="X249" i="8"/>
  <c r="X250" i="8"/>
  <c r="X251" i="8"/>
  <c r="X252" i="8"/>
  <c r="Y252" i="8"/>
  <c r="X253" i="8"/>
  <c r="X254" i="8"/>
  <c r="X255" i="8"/>
  <c r="X256" i="8"/>
  <c r="X257" i="8"/>
  <c r="X258" i="8"/>
  <c r="X259" i="8"/>
  <c r="X260" i="8"/>
  <c r="X261" i="8"/>
  <c r="X262" i="8"/>
  <c r="X263" i="8"/>
  <c r="X264" i="8"/>
  <c r="X265" i="8"/>
  <c r="X266" i="8"/>
  <c r="Y266" i="8"/>
  <c r="X267" i="8"/>
  <c r="X268" i="8"/>
  <c r="X269" i="8"/>
  <c r="X270" i="8"/>
  <c r="X271" i="8"/>
  <c r="X272" i="8"/>
  <c r="X273" i="8"/>
  <c r="X274" i="8"/>
  <c r="X275" i="8"/>
  <c r="X276" i="8"/>
  <c r="X277" i="8"/>
  <c r="X278" i="8"/>
  <c r="X279" i="8"/>
  <c r="X280" i="8"/>
  <c r="Y280" i="8"/>
  <c r="X281" i="8"/>
  <c r="X282" i="8"/>
  <c r="X283" i="8"/>
  <c r="X284" i="8"/>
  <c r="X285" i="8"/>
  <c r="Y285" i="8"/>
  <c r="X287" i="8"/>
  <c r="X288" i="8"/>
  <c r="X289" i="8"/>
  <c r="X290" i="8"/>
  <c r="X291" i="8"/>
  <c r="X292" i="8"/>
  <c r="X293" i="8"/>
  <c r="Y293" i="8"/>
  <c r="X294" i="8"/>
  <c r="X295" i="8"/>
  <c r="X296" i="8"/>
  <c r="X297" i="8"/>
  <c r="X298" i="8"/>
  <c r="X299" i="8"/>
  <c r="X300" i="8"/>
  <c r="X301" i="8"/>
  <c r="X302" i="8"/>
  <c r="X303" i="8"/>
  <c r="X304" i="8"/>
  <c r="X305" i="8"/>
  <c r="X306" i="8"/>
  <c r="X307" i="8"/>
  <c r="X308" i="8"/>
  <c r="X309" i="8"/>
  <c r="X310" i="8"/>
  <c r="X311" i="8"/>
  <c r="X312" i="8"/>
  <c r="X313" i="8"/>
  <c r="X314" i="8"/>
  <c r="X315" i="8"/>
  <c r="X316" i="8"/>
  <c r="X317" i="8"/>
  <c r="X318" i="8"/>
  <c r="X319" i="8"/>
  <c r="X320" i="8"/>
  <c r="X321" i="8"/>
  <c r="X322" i="8"/>
  <c r="X323" i="8"/>
  <c r="X324" i="8"/>
  <c r="X325" i="8"/>
  <c r="X326" i="8"/>
  <c r="X327" i="8"/>
  <c r="X328" i="8"/>
  <c r="X329" i="8"/>
  <c r="X330" i="8"/>
  <c r="X331" i="8"/>
  <c r="X332" i="8"/>
  <c r="X333" i="8"/>
  <c r="X334" i="8"/>
  <c r="X335" i="8"/>
  <c r="Y335" i="8"/>
  <c r="X336" i="8"/>
  <c r="X337" i="8"/>
  <c r="X338" i="8"/>
  <c r="X339" i="8"/>
  <c r="X340" i="8"/>
  <c r="X341" i="8"/>
  <c r="X342" i="8"/>
  <c r="X343" i="8"/>
  <c r="X344" i="8"/>
  <c r="X345" i="8"/>
  <c r="X346" i="8"/>
  <c r="X347" i="8"/>
  <c r="X348" i="8"/>
  <c r="X349" i="8"/>
  <c r="X350" i="8"/>
  <c r="X351" i="8"/>
  <c r="X352" i="8"/>
  <c r="X353" i="8"/>
  <c r="X354" i="8"/>
  <c r="X355" i="8"/>
  <c r="X356" i="8"/>
  <c r="X357" i="8"/>
  <c r="X358" i="8"/>
  <c r="X359" i="8"/>
  <c r="X360" i="8"/>
  <c r="X361" i="8"/>
  <c r="X362" i="8"/>
  <c r="X363" i="8"/>
  <c r="X364" i="8"/>
  <c r="X365" i="8"/>
  <c r="X366" i="8"/>
  <c r="X367" i="8"/>
  <c r="X368" i="8"/>
  <c r="X369" i="8"/>
  <c r="X370" i="8"/>
  <c r="X371" i="8"/>
  <c r="X372" i="8"/>
  <c r="X373" i="8"/>
  <c r="X374" i="8"/>
  <c r="X375" i="8"/>
  <c r="X376" i="8"/>
  <c r="X377" i="8"/>
  <c r="X378" i="8"/>
  <c r="X379" i="8"/>
  <c r="X380" i="8"/>
  <c r="X381" i="8"/>
  <c r="X382" i="8"/>
  <c r="X383" i="8"/>
  <c r="X384" i="8"/>
  <c r="X385" i="8"/>
  <c r="X386" i="8"/>
  <c r="X387" i="8"/>
  <c r="X388" i="8"/>
  <c r="X389" i="8"/>
  <c r="X390" i="8"/>
  <c r="X391" i="8"/>
  <c r="X392" i="8"/>
  <c r="X393" i="8"/>
  <c r="X394" i="8"/>
  <c r="X395" i="8"/>
  <c r="X396" i="8"/>
  <c r="X397" i="8"/>
  <c r="X398" i="8"/>
  <c r="X399" i="8"/>
  <c r="X400" i="8"/>
  <c r="X401" i="8"/>
  <c r="X402" i="8"/>
  <c r="X403" i="8"/>
  <c r="X404" i="8"/>
  <c r="X405" i="8"/>
  <c r="X406" i="8"/>
  <c r="X407" i="8"/>
  <c r="X408" i="8"/>
  <c r="X409" i="8"/>
  <c r="X410" i="8"/>
  <c r="X411" i="8"/>
  <c r="X412" i="8"/>
  <c r="X413" i="8"/>
  <c r="X414" i="8"/>
  <c r="X415" i="8"/>
  <c r="X416" i="8"/>
  <c r="X417" i="8"/>
  <c r="X418" i="8"/>
  <c r="X419" i="8"/>
  <c r="X420" i="8"/>
  <c r="Y420" i="8"/>
  <c r="X421" i="8"/>
  <c r="X422" i="8"/>
  <c r="X423" i="8"/>
  <c r="X424" i="8"/>
  <c r="X425" i="8"/>
  <c r="X426" i="8"/>
  <c r="X427" i="8"/>
  <c r="X428" i="8"/>
  <c r="X429" i="8"/>
  <c r="X430" i="8"/>
  <c r="X431" i="8"/>
  <c r="X432" i="8"/>
  <c r="X433" i="8"/>
  <c r="X434" i="8"/>
  <c r="X435" i="8"/>
  <c r="X436" i="8"/>
  <c r="X437" i="8"/>
  <c r="X438" i="8"/>
  <c r="X439" i="8"/>
  <c r="X440" i="8"/>
  <c r="X441" i="8"/>
  <c r="X442" i="8"/>
  <c r="X443" i="8"/>
  <c r="X444" i="8"/>
  <c r="X445" i="8"/>
  <c r="X446" i="8"/>
  <c r="X447" i="8"/>
  <c r="X448" i="8"/>
  <c r="X449" i="8"/>
  <c r="X450" i="8"/>
  <c r="X451" i="8"/>
  <c r="X452" i="8"/>
  <c r="X453" i="8"/>
  <c r="X454" i="8"/>
  <c r="X455" i="8"/>
  <c r="X456" i="8"/>
  <c r="X457" i="8"/>
  <c r="X458" i="8"/>
  <c r="X459" i="8"/>
  <c r="X460" i="8"/>
  <c r="X461" i="8"/>
  <c r="X462" i="8"/>
  <c r="X463" i="8"/>
  <c r="X464" i="8"/>
  <c r="X465" i="8"/>
  <c r="X466" i="8"/>
  <c r="X467" i="8"/>
  <c r="X468" i="8"/>
  <c r="X469" i="8"/>
  <c r="X470" i="8"/>
  <c r="X471" i="8"/>
  <c r="X472" i="8"/>
  <c r="X473" i="8"/>
  <c r="X474" i="8"/>
  <c r="X475" i="8"/>
  <c r="X476" i="8"/>
  <c r="X477" i="8"/>
  <c r="X478" i="8"/>
  <c r="X479" i="8"/>
  <c r="X480" i="8"/>
  <c r="X481" i="8"/>
  <c r="X482" i="8"/>
  <c r="X483" i="8"/>
  <c r="X484" i="8"/>
  <c r="X485" i="8"/>
  <c r="X486" i="8"/>
  <c r="X487" i="8"/>
  <c r="X488" i="8"/>
  <c r="X489" i="8"/>
  <c r="X490" i="8"/>
  <c r="X491" i="8"/>
  <c r="X492" i="8"/>
  <c r="X493" i="8"/>
  <c r="X494" i="8"/>
  <c r="X495" i="8"/>
  <c r="X496" i="8"/>
  <c r="X497" i="8"/>
  <c r="X498" i="8"/>
  <c r="X499" i="8"/>
  <c r="X500" i="8"/>
  <c r="X501" i="8"/>
  <c r="X502" i="8"/>
  <c r="X503" i="8"/>
  <c r="X504" i="8"/>
  <c r="Y504" i="8"/>
  <c r="X505" i="8"/>
  <c r="X506" i="8"/>
  <c r="X507" i="8"/>
  <c r="X508" i="8"/>
  <c r="X509" i="8"/>
  <c r="X510" i="8"/>
  <c r="X511" i="8"/>
  <c r="X512" i="8"/>
  <c r="X513" i="8"/>
  <c r="X514" i="8"/>
  <c r="X515" i="8"/>
  <c r="X516" i="8"/>
  <c r="X517" i="8"/>
  <c r="X518" i="8"/>
  <c r="X519" i="8"/>
  <c r="X520" i="8"/>
  <c r="Y520" i="8"/>
  <c r="X521" i="8"/>
  <c r="X522" i="8"/>
  <c r="X524" i="8"/>
  <c r="X525" i="8"/>
  <c r="X526" i="8"/>
  <c r="X527" i="8"/>
  <c r="X528" i="8"/>
  <c r="X529" i="8"/>
  <c r="X530" i="8"/>
  <c r="X531" i="8"/>
  <c r="X532" i="8"/>
  <c r="X533" i="8"/>
  <c r="X536" i="8"/>
  <c r="X537" i="8"/>
  <c r="X538" i="8"/>
  <c r="Y538" i="8"/>
  <c r="X539" i="8"/>
  <c r="X540" i="8"/>
  <c r="X541" i="8"/>
  <c r="X542" i="8"/>
  <c r="X543" i="8"/>
  <c r="X544" i="8"/>
  <c r="Y544" i="8"/>
  <c r="X545" i="8"/>
  <c r="X546" i="8"/>
  <c r="X547" i="8"/>
  <c r="X5" i="8"/>
  <c r="S286" i="8"/>
  <c r="X523" i="8" l="1"/>
  <c r="S549" i="8"/>
  <c r="S548" i="8"/>
  <c r="U547" i="8"/>
  <c r="S547" i="8"/>
  <c r="Q547" i="8"/>
  <c r="O547" i="8"/>
  <c r="M547" i="8"/>
  <c r="K547" i="8"/>
  <c r="I547" i="8"/>
  <c r="G547" i="8"/>
  <c r="U546" i="8"/>
  <c r="S546" i="8"/>
  <c r="Q546" i="8"/>
  <c r="O546" i="8"/>
  <c r="M546" i="8"/>
  <c r="K546" i="8"/>
  <c r="I546" i="8"/>
  <c r="G546" i="8"/>
  <c r="W546" i="8" s="1"/>
  <c r="U545" i="8"/>
  <c r="S545" i="8"/>
  <c r="Q545" i="8"/>
  <c r="O545" i="8"/>
  <c r="M545" i="8"/>
  <c r="K545" i="8"/>
  <c r="I545" i="8"/>
  <c r="G545" i="8"/>
  <c r="W545" i="8" s="1"/>
  <c r="C544" i="8"/>
  <c r="E543" i="8"/>
  <c r="E542" i="8"/>
  <c r="E541" i="8"/>
  <c r="E540" i="8"/>
  <c r="K539" i="8"/>
  <c r="I539" i="8"/>
  <c r="G539" i="8"/>
  <c r="P535" i="8"/>
  <c r="Z535" i="8" s="1"/>
  <c r="AB535" i="8" s="1"/>
  <c r="AC535" i="8" s="1"/>
  <c r="P534" i="8"/>
  <c r="N534" i="8"/>
  <c r="I532" i="8"/>
  <c r="G532" i="8"/>
  <c r="C531" i="8"/>
  <c r="E537" i="8" s="1"/>
  <c r="E530" i="8"/>
  <c r="E529" i="8"/>
  <c r="W529" i="8" s="1"/>
  <c r="E528" i="8"/>
  <c r="G528" i="8" s="1"/>
  <c r="W528" i="8" s="1"/>
  <c r="U527" i="8"/>
  <c r="S527" i="8"/>
  <c r="Q527" i="8"/>
  <c r="O527" i="8"/>
  <c r="M527" i="8"/>
  <c r="K527" i="8"/>
  <c r="I527" i="8"/>
  <c r="G527" i="8"/>
  <c r="W527" i="8" s="1"/>
  <c r="U526" i="8"/>
  <c r="S526" i="8"/>
  <c r="Q526" i="8"/>
  <c r="O526" i="8"/>
  <c r="M526" i="8"/>
  <c r="K526" i="8"/>
  <c r="I526" i="8"/>
  <c r="G526" i="8"/>
  <c r="W526" i="8" s="1"/>
  <c r="E525" i="8"/>
  <c r="W525" i="8" s="1"/>
  <c r="E524" i="8"/>
  <c r="E523" i="8"/>
  <c r="U523" i="8" s="1"/>
  <c r="U522" i="8"/>
  <c r="S522" i="8"/>
  <c r="Q522" i="8"/>
  <c r="O522" i="8"/>
  <c r="M522" i="8"/>
  <c r="K522" i="8"/>
  <c r="I522" i="8"/>
  <c r="G522" i="8"/>
  <c r="W522" i="8" s="1"/>
  <c r="U521" i="8"/>
  <c r="S521" i="8"/>
  <c r="Q521" i="8"/>
  <c r="O521" i="8"/>
  <c r="M521" i="8"/>
  <c r="K521" i="8"/>
  <c r="I521" i="8"/>
  <c r="G521" i="8"/>
  <c r="W521" i="8" s="1"/>
  <c r="U519" i="8"/>
  <c r="S519" i="8"/>
  <c r="Q519" i="8"/>
  <c r="O519" i="8"/>
  <c r="M519" i="8"/>
  <c r="K519" i="8"/>
  <c r="I519" i="8"/>
  <c r="G519" i="8"/>
  <c r="U518" i="8"/>
  <c r="S518" i="8"/>
  <c r="Q518" i="8"/>
  <c r="O518" i="8"/>
  <c r="M518" i="8"/>
  <c r="K518" i="8"/>
  <c r="I518" i="8"/>
  <c r="G518" i="8"/>
  <c r="U517" i="8"/>
  <c r="S517" i="8"/>
  <c r="Q517" i="8"/>
  <c r="O517" i="8"/>
  <c r="M517" i="8"/>
  <c r="K517" i="8"/>
  <c r="I517" i="8"/>
  <c r="G517" i="8"/>
  <c r="U516" i="8"/>
  <c r="S516" i="8"/>
  <c r="Q516" i="8"/>
  <c r="O516" i="8"/>
  <c r="M516" i="8"/>
  <c r="K516" i="8"/>
  <c r="I516" i="8"/>
  <c r="G516" i="8"/>
  <c r="U515" i="8"/>
  <c r="S515" i="8"/>
  <c r="Q515" i="8"/>
  <c r="O515" i="8"/>
  <c r="M515" i="8"/>
  <c r="K515" i="8"/>
  <c r="I515" i="8"/>
  <c r="G515" i="8"/>
  <c r="C515" i="8"/>
  <c r="U514" i="8"/>
  <c r="S514" i="8"/>
  <c r="Q514" i="8"/>
  <c r="O514" i="8"/>
  <c r="M514" i="8"/>
  <c r="K514" i="8"/>
  <c r="I514" i="8"/>
  <c r="G514" i="8"/>
  <c r="U513" i="8"/>
  <c r="S513" i="8"/>
  <c r="Q513" i="8"/>
  <c r="O513" i="8"/>
  <c r="M513" i="8"/>
  <c r="K513" i="8"/>
  <c r="I513" i="8"/>
  <c r="G513" i="8"/>
  <c r="U512" i="8"/>
  <c r="S512" i="8"/>
  <c r="Q512" i="8"/>
  <c r="O512" i="8"/>
  <c r="M512" i="8"/>
  <c r="K512" i="8"/>
  <c r="I512" i="8"/>
  <c r="G512" i="8"/>
  <c r="U511" i="8"/>
  <c r="S511" i="8"/>
  <c r="Q511" i="8"/>
  <c r="O511" i="8"/>
  <c r="M511" i="8"/>
  <c r="K511" i="8"/>
  <c r="I511" i="8"/>
  <c r="G511" i="8"/>
  <c r="U510" i="8"/>
  <c r="S510" i="8"/>
  <c r="Q510" i="8"/>
  <c r="O510" i="8"/>
  <c r="M510" i="8"/>
  <c r="K510" i="8"/>
  <c r="I510" i="8"/>
  <c r="G510" i="8"/>
  <c r="C510" i="8"/>
  <c r="U509" i="8"/>
  <c r="S509" i="8"/>
  <c r="Q509" i="8"/>
  <c r="O509" i="8"/>
  <c r="M509" i="8"/>
  <c r="K509" i="8"/>
  <c r="I509" i="8"/>
  <c r="G509" i="8"/>
  <c r="U508" i="8"/>
  <c r="S508" i="8"/>
  <c r="Q508" i="8"/>
  <c r="O508" i="8"/>
  <c r="M508" i="8"/>
  <c r="K508" i="8"/>
  <c r="I508" i="8"/>
  <c r="G508" i="8"/>
  <c r="U507" i="8"/>
  <c r="S507" i="8"/>
  <c r="Q507" i="8"/>
  <c r="O507" i="8"/>
  <c r="M507" i="8"/>
  <c r="K507" i="8"/>
  <c r="I507" i="8"/>
  <c r="G507" i="8"/>
  <c r="U506" i="8"/>
  <c r="S506" i="8"/>
  <c r="Q506" i="8"/>
  <c r="O506" i="8"/>
  <c r="M506" i="8"/>
  <c r="K506" i="8"/>
  <c r="I506" i="8"/>
  <c r="G506" i="8"/>
  <c r="W506" i="8" s="1"/>
  <c r="U505" i="8"/>
  <c r="S505" i="8"/>
  <c r="Q505" i="8"/>
  <c r="O505" i="8"/>
  <c r="M505" i="8"/>
  <c r="K505" i="8"/>
  <c r="I505" i="8"/>
  <c r="G505" i="8"/>
  <c r="W505" i="8" s="1"/>
  <c r="C505" i="8"/>
  <c r="U503" i="8"/>
  <c r="S503" i="8"/>
  <c r="Q503" i="8"/>
  <c r="O503" i="8"/>
  <c r="M503" i="8"/>
  <c r="K503" i="8"/>
  <c r="I503" i="8"/>
  <c r="G503" i="8"/>
  <c r="U502" i="8"/>
  <c r="S502" i="8"/>
  <c r="Q502" i="8"/>
  <c r="O502" i="8"/>
  <c r="M502" i="8"/>
  <c r="K502" i="8"/>
  <c r="I502" i="8"/>
  <c r="G502" i="8"/>
  <c r="U501" i="8"/>
  <c r="S501" i="8"/>
  <c r="Q501" i="8"/>
  <c r="O501" i="8"/>
  <c r="M501" i="8"/>
  <c r="K501" i="8"/>
  <c r="I501" i="8"/>
  <c r="G501" i="8"/>
  <c r="U500" i="8"/>
  <c r="S500" i="8"/>
  <c r="Q500" i="8"/>
  <c r="O500" i="8"/>
  <c r="M500" i="8"/>
  <c r="K500" i="8"/>
  <c r="I500" i="8"/>
  <c r="G500" i="8"/>
  <c r="U499" i="8"/>
  <c r="S499" i="8"/>
  <c r="Q499" i="8"/>
  <c r="O499" i="8"/>
  <c r="M499" i="8"/>
  <c r="K499" i="8"/>
  <c r="I499" i="8"/>
  <c r="G499" i="8"/>
  <c r="U498" i="8"/>
  <c r="S498" i="8"/>
  <c r="Q498" i="8"/>
  <c r="O498" i="8"/>
  <c r="M498" i="8"/>
  <c r="K498" i="8"/>
  <c r="I498" i="8"/>
  <c r="G498" i="8"/>
  <c r="U497" i="8"/>
  <c r="S497" i="8"/>
  <c r="Q497" i="8"/>
  <c r="O497" i="8"/>
  <c r="M497" i="8"/>
  <c r="K497" i="8"/>
  <c r="I497" i="8"/>
  <c r="G497" i="8"/>
  <c r="W497" i="8" s="1"/>
  <c r="U496" i="8"/>
  <c r="S496" i="8"/>
  <c r="Q496" i="8"/>
  <c r="O496" i="8"/>
  <c r="M496" i="8"/>
  <c r="K496" i="8"/>
  <c r="I496" i="8"/>
  <c r="G496" i="8"/>
  <c r="W496" i="8" s="1"/>
  <c r="C496" i="8"/>
  <c r="U492" i="8"/>
  <c r="S492" i="8"/>
  <c r="Q492" i="8"/>
  <c r="O492" i="8"/>
  <c r="M492" i="8"/>
  <c r="K492" i="8"/>
  <c r="I492" i="8"/>
  <c r="G492" i="8"/>
  <c r="W492" i="8" s="1"/>
  <c r="C492" i="8"/>
  <c r="E495" i="8" s="1"/>
  <c r="W495" i="8" s="1"/>
  <c r="U488" i="8"/>
  <c r="S488" i="8"/>
  <c r="Q488" i="8"/>
  <c r="O488" i="8"/>
  <c r="M488" i="8"/>
  <c r="K488" i="8"/>
  <c r="I488" i="8"/>
  <c r="G488" i="8"/>
  <c r="W488" i="8" s="1"/>
  <c r="C488" i="8"/>
  <c r="U484" i="8"/>
  <c r="S484" i="8"/>
  <c r="Q484" i="8"/>
  <c r="O484" i="8"/>
  <c r="M484" i="8"/>
  <c r="K484" i="8"/>
  <c r="I484" i="8"/>
  <c r="G484" i="8"/>
  <c r="W484" i="8" s="1"/>
  <c r="C484" i="8"/>
  <c r="E487" i="8" s="1"/>
  <c r="W487" i="8" s="1"/>
  <c r="U483" i="8"/>
  <c r="S483" i="8"/>
  <c r="Q483" i="8"/>
  <c r="O483" i="8"/>
  <c r="M483" i="8"/>
  <c r="U479" i="8"/>
  <c r="S479" i="8"/>
  <c r="Q479" i="8"/>
  <c r="O479" i="8"/>
  <c r="M479" i="8"/>
  <c r="K479" i="8"/>
  <c r="I479" i="8"/>
  <c r="G479" i="8"/>
  <c r="W479" i="8" s="1"/>
  <c r="C479" i="8"/>
  <c r="E481" i="8" s="1"/>
  <c r="W481" i="8" s="1"/>
  <c r="U475" i="8"/>
  <c r="S475" i="8"/>
  <c r="Q475" i="8"/>
  <c r="O475" i="8"/>
  <c r="M475" i="8"/>
  <c r="K475" i="8"/>
  <c r="I475" i="8"/>
  <c r="G475" i="8"/>
  <c r="W475" i="8" s="1"/>
  <c r="C475" i="8"/>
  <c r="E474" i="8"/>
  <c r="W474" i="8" s="1"/>
  <c r="E473" i="8"/>
  <c r="W473" i="8" s="1"/>
  <c r="E472" i="8"/>
  <c r="U471" i="8"/>
  <c r="S471" i="8"/>
  <c r="Q471" i="8"/>
  <c r="O471" i="8"/>
  <c r="M471" i="8"/>
  <c r="K471" i="8"/>
  <c r="I471" i="8"/>
  <c r="G471" i="8"/>
  <c r="W471" i="8" s="1"/>
  <c r="U470" i="8"/>
  <c r="S470" i="8"/>
  <c r="Q470" i="8"/>
  <c r="O470" i="8"/>
  <c r="M470" i="8"/>
  <c r="K470" i="8"/>
  <c r="I470" i="8"/>
  <c r="G470" i="8"/>
  <c r="W470" i="8" s="1"/>
  <c r="U469" i="8"/>
  <c r="S469" i="8"/>
  <c r="Q469" i="8"/>
  <c r="O469" i="8"/>
  <c r="M469" i="8"/>
  <c r="K469" i="8"/>
  <c r="I469" i="8"/>
  <c r="G469" i="8"/>
  <c r="U468" i="8"/>
  <c r="S468" i="8"/>
  <c r="Q468" i="8"/>
  <c r="O468" i="8"/>
  <c r="M468" i="8"/>
  <c r="K468" i="8"/>
  <c r="I468" i="8"/>
  <c r="G468" i="8"/>
  <c r="U467" i="8"/>
  <c r="S467" i="8"/>
  <c r="Q467" i="8"/>
  <c r="O467" i="8"/>
  <c r="M467" i="8"/>
  <c r="K467" i="8"/>
  <c r="I467" i="8"/>
  <c r="G467" i="8"/>
  <c r="U466" i="8"/>
  <c r="S466" i="8"/>
  <c r="Q466" i="8"/>
  <c r="O466" i="8"/>
  <c r="M466" i="8"/>
  <c r="K466" i="8"/>
  <c r="I466" i="8"/>
  <c r="G466" i="8"/>
  <c r="W466" i="8" s="1"/>
  <c r="U465" i="8"/>
  <c r="S465" i="8"/>
  <c r="Q465" i="8"/>
  <c r="O465" i="8"/>
  <c r="M465" i="8"/>
  <c r="K465" i="8"/>
  <c r="I465" i="8"/>
  <c r="G465" i="8"/>
  <c r="W465" i="8" s="1"/>
  <c r="C465" i="8"/>
  <c r="E464" i="8"/>
  <c r="E463" i="8"/>
  <c r="E462" i="8"/>
  <c r="W462" i="8" s="1"/>
  <c r="E461" i="8"/>
  <c r="W461" i="8" s="1"/>
  <c r="E460" i="8"/>
  <c r="E459" i="8"/>
  <c r="E458" i="8"/>
  <c r="I458" i="8" s="1"/>
  <c r="E457" i="8"/>
  <c r="K457" i="8" s="1"/>
  <c r="U456" i="8"/>
  <c r="S456" i="8"/>
  <c r="Q456" i="8"/>
  <c r="O456" i="8"/>
  <c r="M456" i="8"/>
  <c r="K456" i="8"/>
  <c r="I456" i="8"/>
  <c r="G456" i="8"/>
  <c r="W456" i="8" s="1"/>
  <c r="U455" i="8"/>
  <c r="S455" i="8"/>
  <c r="Q455" i="8"/>
  <c r="O455" i="8"/>
  <c r="M455" i="8"/>
  <c r="K455" i="8"/>
  <c r="I455" i="8"/>
  <c r="G455" i="8"/>
  <c r="W455" i="8" s="1"/>
  <c r="E454" i="8"/>
  <c r="W454" i="8" s="1"/>
  <c r="E453" i="8"/>
  <c r="W453" i="8" s="1"/>
  <c r="E452" i="8"/>
  <c r="E451" i="8"/>
  <c r="W451" i="8" s="1"/>
  <c r="E450" i="8"/>
  <c r="E449" i="8"/>
  <c r="W449" i="8" s="1"/>
  <c r="E448" i="8"/>
  <c r="E447" i="8"/>
  <c r="U446" i="8"/>
  <c r="S446" i="8"/>
  <c r="Q446" i="8"/>
  <c r="O446" i="8"/>
  <c r="M446" i="8"/>
  <c r="K446" i="8"/>
  <c r="I446" i="8"/>
  <c r="G446" i="8"/>
  <c r="U445" i="8"/>
  <c r="S445" i="8"/>
  <c r="Q445" i="8"/>
  <c r="O445" i="8"/>
  <c r="M445" i="8"/>
  <c r="K445" i="8"/>
  <c r="I445" i="8"/>
  <c r="G445" i="8"/>
  <c r="U444" i="8"/>
  <c r="S444" i="8"/>
  <c r="Q444" i="8"/>
  <c r="O444" i="8"/>
  <c r="M444" i="8"/>
  <c r="K444" i="8"/>
  <c r="I444" i="8"/>
  <c r="G444" i="8"/>
  <c r="U443" i="8"/>
  <c r="S443" i="8"/>
  <c r="Q443" i="8"/>
  <c r="O443" i="8"/>
  <c r="M443" i="8"/>
  <c r="K443" i="8"/>
  <c r="I443" i="8"/>
  <c r="G443" i="8"/>
  <c r="U442" i="8"/>
  <c r="S442" i="8"/>
  <c r="Q442" i="8"/>
  <c r="O442" i="8"/>
  <c r="M442" i="8"/>
  <c r="K442" i="8"/>
  <c r="I442" i="8"/>
  <c r="G442" i="8"/>
  <c r="U441" i="8"/>
  <c r="S441" i="8"/>
  <c r="Q441" i="8"/>
  <c r="O441" i="8"/>
  <c r="M441" i="8"/>
  <c r="K441" i="8"/>
  <c r="I441" i="8"/>
  <c r="G441" i="8"/>
  <c r="U440" i="8"/>
  <c r="S440" i="8"/>
  <c r="Q440" i="8"/>
  <c r="O440" i="8"/>
  <c r="M440" i="8"/>
  <c r="K440" i="8"/>
  <c r="I440" i="8"/>
  <c r="G440" i="8"/>
  <c r="C440" i="8"/>
  <c r="E439" i="8"/>
  <c r="W439" i="8" s="1"/>
  <c r="E438" i="8"/>
  <c r="E437" i="8"/>
  <c r="U437" i="8" s="1"/>
  <c r="E436" i="8"/>
  <c r="E435" i="8"/>
  <c r="E434" i="8"/>
  <c r="U433" i="8"/>
  <c r="S433" i="8"/>
  <c r="Q433" i="8"/>
  <c r="O433" i="8"/>
  <c r="M433" i="8"/>
  <c r="K433" i="8"/>
  <c r="I433" i="8"/>
  <c r="G433" i="8"/>
  <c r="W433" i="8" s="1"/>
  <c r="U432" i="8"/>
  <c r="S432" i="8"/>
  <c r="Q432" i="8"/>
  <c r="O432" i="8"/>
  <c r="M432" i="8"/>
  <c r="K432" i="8"/>
  <c r="I432" i="8"/>
  <c r="G432" i="8"/>
  <c r="U431" i="8"/>
  <c r="S431" i="8"/>
  <c r="Q431" i="8"/>
  <c r="O431" i="8"/>
  <c r="M431" i="8"/>
  <c r="K431" i="8"/>
  <c r="I431" i="8"/>
  <c r="G431" i="8"/>
  <c r="U430" i="8"/>
  <c r="S430" i="8"/>
  <c r="Q430" i="8"/>
  <c r="O430" i="8"/>
  <c r="M430" i="8"/>
  <c r="K430" i="8"/>
  <c r="I430" i="8"/>
  <c r="G430" i="8"/>
  <c r="U429" i="8"/>
  <c r="S429" i="8"/>
  <c r="Q429" i="8"/>
  <c r="O429" i="8"/>
  <c r="M429" i="8"/>
  <c r="K429" i="8"/>
  <c r="I429" i="8"/>
  <c r="G429" i="8"/>
  <c r="W429" i="8" s="1"/>
  <c r="U428" i="8"/>
  <c r="S428" i="8"/>
  <c r="Q428" i="8"/>
  <c r="O428" i="8"/>
  <c r="M428" i="8"/>
  <c r="K428" i="8"/>
  <c r="I428" i="8"/>
  <c r="G428" i="8"/>
  <c r="U427" i="8"/>
  <c r="S427" i="8"/>
  <c r="Q427" i="8"/>
  <c r="O427" i="8"/>
  <c r="M427" i="8"/>
  <c r="K427" i="8"/>
  <c r="I427" i="8"/>
  <c r="G427" i="8"/>
  <c r="W427" i="8" s="1"/>
  <c r="U426" i="8"/>
  <c r="S426" i="8"/>
  <c r="Q426" i="8"/>
  <c r="O426" i="8"/>
  <c r="M426" i="8"/>
  <c r="K426" i="8"/>
  <c r="I426" i="8"/>
  <c r="G426" i="8"/>
  <c r="W426" i="8" s="1"/>
  <c r="E425" i="8"/>
  <c r="E424" i="8"/>
  <c r="U424" i="8" s="1"/>
  <c r="U423" i="8"/>
  <c r="S423" i="8"/>
  <c r="Q423" i="8"/>
  <c r="O423" i="8"/>
  <c r="M423" i="8"/>
  <c r="K423" i="8"/>
  <c r="I423" i="8"/>
  <c r="G423" i="8"/>
  <c r="W423" i="8" s="1"/>
  <c r="U422" i="8"/>
  <c r="S422" i="8"/>
  <c r="Q422" i="8"/>
  <c r="O422" i="8"/>
  <c r="M422" i="8"/>
  <c r="K422" i="8"/>
  <c r="I422" i="8"/>
  <c r="G422" i="8"/>
  <c r="W422" i="8" s="1"/>
  <c r="U421" i="8"/>
  <c r="S421" i="8"/>
  <c r="Q421" i="8"/>
  <c r="O421" i="8"/>
  <c r="M421" i="8"/>
  <c r="K421" i="8"/>
  <c r="I421" i="8"/>
  <c r="G421" i="8"/>
  <c r="W421" i="8" s="1"/>
  <c r="U419" i="8"/>
  <c r="S419" i="8"/>
  <c r="Q419" i="8"/>
  <c r="O419" i="8"/>
  <c r="M419" i="8"/>
  <c r="K419" i="8"/>
  <c r="I419" i="8"/>
  <c r="G419" i="8"/>
  <c r="U418" i="8"/>
  <c r="S418" i="8"/>
  <c r="Q418" i="8"/>
  <c r="O418" i="8"/>
  <c r="M418" i="8"/>
  <c r="K418" i="8"/>
  <c r="I418" i="8"/>
  <c r="G418" i="8"/>
  <c r="U417" i="8"/>
  <c r="S417" i="8"/>
  <c r="Q417" i="8"/>
  <c r="O417" i="8"/>
  <c r="M417" i="8"/>
  <c r="K417" i="8"/>
  <c r="I417" i="8"/>
  <c r="G417" i="8"/>
  <c r="U416" i="8"/>
  <c r="S416" i="8"/>
  <c r="Q416" i="8"/>
  <c r="O416" i="8"/>
  <c r="M416" i="8"/>
  <c r="K416" i="8"/>
  <c r="I416" i="8"/>
  <c r="G416" i="8"/>
  <c r="U415" i="8"/>
  <c r="S415" i="8"/>
  <c r="Q415" i="8"/>
  <c r="O415" i="8"/>
  <c r="M415" i="8"/>
  <c r="K415" i="8"/>
  <c r="I415" i="8"/>
  <c r="G415" i="8"/>
  <c r="U414" i="8"/>
  <c r="S414" i="8"/>
  <c r="Q414" i="8"/>
  <c r="O414" i="8"/>
  <c r="M414" i="8"/>
  <c r="K414" i="8"/>
  <c r="I414" i="8"/>
  <c r="G414" i="8"/>
  <c r="U413" i="8"/>
  <c r="S413" i="8"/>
  <c r="Q413" i="8"/>
  <c r="O413" i="8"/>
  <c r="M413" i="8"/>
  <c r="K413" i="8"/>
  <c r="I413" i="8"/>
  <c r="G413" i="8"/>
  <c r="W413" i="8" s="1"/>
  <c r="U412" i="8"/>
  <c r="S412" i="8"/>
  <c r="Q412" i="8"/>
  <c r="O412" i="8"/>
  <c r="M412" i="8"/>
  <c r="K412" i="8"/>
  <c r="I412" i="8"/>
  <c r="G412" i="8"/>
  <c r="W412" i="8" s="1"/>
  <c r="C412" i="8"/>
  <c r="U408" i="8"/>
  <c r="S408" i="8"/>
  <c r="Q408" i="8"/>
  <c r="O408" i="8"/>
  <c r="M408" i="8"/>
  <c r="K408" i="8"/>
  <c r="I408" i="8"/>
  <c r="G408" i="8"/>
  <c r="W408" i="8" s="1"/>
  <c r="C408" i="8"/>
  <c r="E407" i="8"/>
  <c r="W407" i="8" s="1"/>
  <c r="E406" i="8"/>
  <c r="W406" i="8" s="1"/>
  <c r="E405" i="8"/>
  <c r="W405" i="8" s="1"/>
  <c r="U404" i="8"/>
  <c r="S404" i="8"/>
  <c r="Q404" i="8"/>
  <c r="O404" i="8"/>
  <c r="M404" i="8"/>
  <c r="K404" i="8"/>
  <c r="I404" i="8"/>
  <c r="G404" i="8"/>
  <c r="W404" i="8" s="1"/>
  <c r="U400" i="8"/>
  <c r="S400" i="8"/>
  <c r="Q400" i="8"/>
  <c r="O400" i="8"/>
  <c r="M400" i="8"/>
  <c r="K400" i="8"/>
  <c r="I400" i="8"/>
  <c r="G400" i="8"/>
  <c r="W400" i="8" s="1"/>
  <c r="C400" i="8"/>
  <c r="E403" i="8" s="1"/>
  <c r="U399" i="8"/>
  <c r="S399" i="8"/>
  <c r="Q399" i="8"/>
  <c r="O399" i="8"/>
  <c r="M399" i="8"/>
  <c r="U395" i="8"/>
  <c r="S395" i="8"/>
  <c r="Q395" i="8"/>
  <c r="O395" i="8"/>
  <c r="M395" i="8"/>
  <c r="K395" i="8"/>
  <c r="I395" i="8"/>
  <c r="G395" i="8"/>
  <c r="W395" i="8" s="1"/>
  <c r="C395" i="8"/>
  <c r="E394" i="8"/>
  <c r="W394" i="8" s="1"/>
  <c r="E393" i="8"/>
  <c r="E392" i="8"/>
  <c r="U392" i="8" s="1"/>
  <c r="U391" i="8"/>
  <c r="S391" i="8"/>
  <c r="Q391" i="8"/>
  <c r="O391" i="8"/>
  <c r="M391" i="8"/>
  <c r="K391" i="8"/>
  <c r="I391" i="8"/>
  <c r="G391" i="8"/>
  <c r="W391" i="8" s="1"/>
  <c r="E390" i="8"/>
  <c r="E389" i="8"/>
  <c r="E388" i="8"/>
  <c r="U387" i="8"/>
  <c r="S387" i="8"/>
  <c r="Q387" i="8"/>
  <c r="O387" i="8"/>
  <c r="M387" i="8"/>
  <c r="K387" i="8"/>
  <c r="I387" i="8"/>
  <c r="G387" i="8"/>
  <c r="W387" i="8" s="1"/>
  <c r="U386" i="8"/>
  <c r="S386" i="8"/>
  <c r="Q386" i="8"/>
  <c r="O386" i="8"/>
  <c r="M386" i="8"/>
  <c r="K386" i="8"/>
  <c r="I386" i="8"/>
  <c r="G386" i="8"/>
  <c r="W386" i="8" s="1"/>
  <c r="U385" i="8"/>
  <c r="S385" i="8"/>
  <c r="Q385" i="8"/>
  <c r="O385" i="8"/>
  <c r="M385" i="8"/>
  <c r="K385" i="8"/>
  <c r="I385" i="8"/>
  <c r="G385" i="8"/>
  <c r="U384" i="8"/>
  <c r="S384" i="8"/>
  <c r="Q384" i="8"/>
  <c r="O384" i="8"/>
  <c r="M384" i="8"/>
  <c r="K384" i="8"/>
  <c r="I384" i="8"/>
  <c r="G384" i="8"/>
  <c r="U383" i="8"/>
  <c r="S383" i="8"/>
  <c r="Q383" i="8"/>
  <c r="O383" i="8"/>
  <c r="M383" i="8"/>
  <c r="K383" i="8"/>
  <c r="I383" i="8"/>
  <c r="G383" i="8"/>
  <c r="U382" i="8"/>
  <c r="S382" i="8"/>
  <c r="Q382" i="8"/>
  <c r="O382" i="8"/>
  <c r="M382" i="8"/>
  <c r="K382" i="8"/>
  <c r="I382" i="8"/>
  <c r="G382" i="8"/>
  <c r="U381" i="8"/>
  <c r="S381" i="8"/>
  <c r="Q381" i="8"/>
  <c r="O381" i="8"/>
  <c r="M381" i="8"/>
  <c r="K381" i="8"/>
  <c r="I381" i="8"/>
  <c r="G381" i="8"/>
  <c r="C381" i="8"/>
  <c r="E380" i="8"/>
  <c r="E379" i="8"/>
  <c r="E378" i="8"/>
  <c r="W378" i="8" s="1"/>
  <c r="E377" i="8"/>
  <c r="E376" i="8"/>
  <c r="W376" i="8" s="1"/>
  <c r="E375" i="8"/>
  <c r="W375" i="8" s="1"/>
  <c r="E374" i="8"/>
  <c r="U374" i="8" s="1"/>
  <c r="E373" i="8"/>
  <c r="U372" i="8"/>
  <c r="S372" i="8"/>
  <c r="Q372" i="8"/>
  <c r="O372" i="8"/>
  <c r="M372" i="8"/>
  <c r="K372" i="8"/>
  <c r="I372" i="8"/>
  <c r="G372" i="8"/>
  <c r="W372" i="8" s="1"/>
  <c r="U371" i="8"/>
  <c r="S371" i="8"/>
  <c r="Q371" i="8"/>
  <c r="O371" i="8"/>
  <c r="M371" i="8"/>
  <c r="K371" i="8"/>
  <c r="I371" i="8"/>
  <c r="G371" i="8"/>
  <c r="W371" i="8" s="1"/>
  <c r="E370" i="8"/>
  <c r="W370" i="8" s="1"/>
  <c r="E369" i="8"/>
  <c r="E368" i="8"/>
  <c r="W368" i="8" s="1"/>
  <c r="E367" i="8"/>
  <c r="W367" i="8" s="1"/>
  <c r="E366" i="8"/>
  <c r="E365" i="8"/>
  <c r="E364" i="8"/>
  <c r="E363" i="8"/>
  <c r="U362" i="8"/>
  <c r="S362" i="8"/>
  <c r="Q362" i="8"/>
  <c r="O362" i="8"/>
  <c r="M362" i="8"/>
  <c r="K362" i="8"/>
  <c r="I362" i="8"/>
  <c r="G362" i="8"/>
  <c r="W362" i="8" s="1"/>
  <c r="U361" i="8"/>
  <c r="S361" i="8"/>
  <c r="Q361" i="8"/>
  <c r="O361" i="8"/>
  <c r="M361" i="8"/>
  <c r="K361" i="8"/>
  <c r="I361" i="8"/>
  <c r="G361" i="8"/>
  <c r="W361" i="8" s="1"/>
  <c r="U360" i="8"/>
  <c r="S360" i="8"/>
  <c r="Q360" i="8"/>
  <c r="O360" i="8"/>
  <c r="M360" i="8"/>
  <c r="K360" i="8"/>
  <c r="I360" i="8"/>
  <c r="G360" i="8"/>
  <c r="U359" i="8"/>
  <c r="S359" i="8"/>
  <c r="Q359" i="8"/>
  <c r="O359" i="8"/>
  <c r="M359" i="8"/>
  <c r="K359" i="8"/>
  <c r="I359" i="8"/>
  <c r="G359" i="8"/>
  <c r="U358" i="8"/>
  <c r="S358" i="8"/>
  <c r="Q358" i="8"/>
  <c r="O358" i="8"/>
  <c r="M358" i="8"/>
  <c r="K358" i="8"/>
  <c r="I358" i="8"/>
  <c r="G358" i="8"/>
  <c r="U357" i="8"/>
  <c r="S357" i="8"/>
  <c r="Q357" i="8"/>
  <c r="O357" i="8"/>
  <c r="M357" i="8"/>
  <c r="K357" i="8"/>
  <c r="I357" i="8"/>
  <c r="G357" i="8"/>
  <c r="U356" i="8"/>
  <c r="S356" i="8"/>
  <c r="Q356" i="8"/>
  <c r="O356" i="8"/>
  <c r="M356" i="8"/>
  <c r="K356" i="8"/>
  <c r="I356" i="8"/>
  <c r="G356" i="8"/>
  <c r="W356" i="8" s="1"/>
  <c r="C356" i="8"/>
  <c r="U355" i="8"/>
  <c r="S355" i="8"/>
  <c r="Q355" i="8"/>
  <c r="O355" i="8"/>
  <c r="M355" i="8"/>
  <c r="K355" i="8"/>
  <c r="I355" i="8"/>
  <c r="G355" i="8"/>
  <c r="U354" i="8"/>
  <c r="S354" i="8"/>
  <c r="Q354" i="8"/>
  <c r="O354" i="8"/>
  <c r="M354" i="8"/>
  <c r="K354" i="8"/>
  <c r="I354" i="8"/>
  <c r="G354" i="8"/>
  <c r="W354" i="8" s="1"/>
  <c r="U353" i="8"/>
  <c r="S353" i="8"/>
  <c r="Q353" i="8"/>
  <c r="O353" i="8"/>
  <c r="M353" i="8"/>
  <c r="K353" i="8"/>
  <c r="I353" i="8"/>
  <c r="G353" i="8"/>
  <c r="W353" i="8" s="1"/>
  <c r="U352" i="8"/>
  <c r="S352" i="8"/>
  <c r="Q352" i="8"/>
  <c r="O352" i="8"/>
  <c r="M352" i="8"/>
  <c r="K352" i="8"/>
  <c r="I352" i="8"/>
  <c r="G352" i="8"/>
  <c r="W352" i="8" s="1"/>
  <c r="U351" i="8"/>
  <c r="S351" i="8"/>
  <c r="Q351" i="8"/>
  <c r="O351" i="8"/>
  <c r="M351" i="8"/>
  <c r="K351" i="8"/>
  <c r="I351" i="8"/>
  <c r="G351" i="8"/>
  <c r="W351" i="8" s="1"/>
  <c r="E350" i="8"/>
  <c r="Q350" i="8" s="1"/>
  <c r="E349" i="8"/>
  <c r="U349" i="8" s="1"/>
  <c r="U348" i="8"/>
  <c r="S348" i="8"/>
  <c r="Q348" i="8"/>
  <c r="O348" i="8"/>
  <c r="M348" i="8"/>
  <c r="K348" i="8"/>
  <c r="I348" i="8"/>
  <c r="G348" i="8"/>
  <c r="W348" i="8" s="1"/>
  <c r="U347" i="8"/>
  <c r="S347" i="8"/>
  <c r="Q347" i="8"/>
  <c r="O347" i="8"/>
  <c r="M347" i="8"/>
  <c r="K347" i="8"/>
  <c r="I347" i="8"/>
  <c r="G347" i="8"/>
  <c r="W347" i="8" s="1"/>
  <c r="U346" i="8"/>
  <c r="S346" i="8"/>
  <c r="Q346" i="8"/>
  <c r="O346" i="8"/>
  <c r="M346" i="8"/>
  <c r="K346" i="8"/>
  <c r="I346" i="8"/>
  <c r="G346" i="8"/>
  <c r="U345" i="8"/>
  <c r="S345" i="8"/>
  <c r="Q345" i="8"/>
  <c r="O345" i="8"/>
  <c r="M345" i="8"/>
  <c r="K345" i="8"/>
  <c r="I345" i="8"/>
  <c r="G345" i="8"/>
  <c r="W345" i="8" s="1"/>
  <c r="U344" i="8"/>
  <c r="S344" i="8"/>
  <c r="Q344" i="8"/>
  <c r="O344" i="8"/>
  <c r="M344" i="8"/>
  <c r="K344" i="8"/>
  <c r="I344" i="8"/>
  <c r="G344" i="8"/>
  <c r="W344" i="8" s="1"/>
  <c r="U343" i="8"/>
  <c r="S343" i="8"/>
  <c r="Q343" i="8"/>
  <c r="O343" i="8"/>
  <c r="M343" i="8"/>
  <c r="K343" i="8"/>
  <c r="I343" i="8"/>
  <c r="G343" i="8"/>
  <c r="W343" i="8" s="1"/>
  <c r="U342" i="8"/>
  <c r="S342" i="8"/>
  <c r="Q342" i="8"/>
  <c r="O342" i="8"/>
  <c r="M342" i="8"/>
  <c r="K342" i="8"/>
  <c r="I342" i="8"/>
  <c r="G342" i="8"/>
  <c r="W342" i="8" s="1"/>
  <c r="U341" i="8"/>
  <c r="S341" i="8"/>
  <c r="Q341" i="8"/>
  <c r="O341" i="8"/>
  <c r="M341" i="8"/>
  <c r="K341" i="8"/>
  <c r="I341" i="8"/>
  <c r="G341" i="8"/>
  <c r="W341" i="8" s="1"/>
  <c r="C341" i="8"/>
  <c r="E340" i="8"/>
  <c r="E339" i="8"/>
  <c r="G339" i="8" s="1"/>
  <c r="W339" i="8" s="1"/>
  <c r="U338" i="8"/>
  <c r="S338" i="8"/>
  <c r="Q338" i="8"/>
  <c r="O338" i="8"/>
  <c r="M338" i="8"/>
  <c r="K338" i="8"/>
  <c r="I338" i="8"/>
  <c r="G338" i="8"/>
  <c r="W338" i="8" s="1"/>
  <c r="U337" i="8"/>
  <c r="S337" i="8"/>
  <c r="Q337" i="8"/>
  <c r="O337" i="8"/>
  <c r="M337" i="8"/>
  <c r="K337" i="8"/>
  <c r="I337" i="8"/>
  <c r="G337" i="8"/>
  <c r="W337" i="8" s="1"/>
  <c r="U336" i="8"/>
  <c r="S336" i="8"/>
  <c r="Q336" i="8"/>
  <c r="O336" i="8"/>
  <c r="M336" i="8"/>
  <c r="K336" i="8"/>
  <c r="I336" i="8"/>
  <c r="G336" i="8"/>
  <c r="W336" i="8" s="1"/>
  <c r="U331" i="8"/>
  <c r="S331" i="8"/>
  <c r="Q331" i="8"/>
  <c r="O331" i="8"/>
  <c r="M331" i="8"/>
  <c r="K331" i="8"/>
  <c r="I331" i="8"/>
  <c r="G331" i="8"/>
  <c r="W331" i="8" s="1"/>
  <c r="C331" i="8"/>
  <c r="E334" i="8" s="1"/>
  <c r="W334" i="8" s="1"/>
  <c r="E330" i="8"/>
  <c r="E329" i="8"/>
  <c r="E328" i="8"/>
  <c r="U327" i="8"/>
  <c r="S327" i="8"/>
  <c r="Q327" i="8"/>
  <c r="O327" i="8"/>
  <c r="M327" i="8"/>
  <c r="K327" i="8"/>
  <c r="I327" i="8"/>
  <c r="G327" i="8"/>
  <c r="W327" i="8" s="1"/>
  <c r="E326" i="8"/>
  <c r="W326" i="8" s="1"/>
  <c r="E325" i="8"/>
  <c r="E324" i="8"/>
  <c r="U324" i="8" s="1"/>
  <c r="U323" i="8"/>
  <c r="S323" i="8"/>
  <c r="Q323" i="8"/>
  <c r="O323" i="8"/>
  <c r="M323" i="8"/>
  <c r="K323" i="8"/>
  <c r="I323" i="8"/>
  <c r="G323" i="8"/>
  <c r="W323" i="8" s="1"/>
  <c r="E322" i="8"/>
  <c r="E321" i="8"/>
  <c r="E320" i="8"/>
  <c r="U320" i="8" s="1"/>
  <c r="U319" i="8"/>
  <c r="S319" i="8"/>
  <c r="Q319" i="8"/>
  <c r="O319" i="8"/>
  <c r="M319" i="8"/>
  <c r="K319" i="8"/>
  <c r="I319" i="8"/>
  <c r="G319" i="8"/>
  <c r="W319" i="8" s="1"/>
  <c r="U318" i="8"/>
  <c r="S318" i="8"/>
  <c r="Q318" i="8"/>
  <c r="O318" i="8"/>
  <c r="M318" i="8"/>
  <c r="K318" i="8"/>
  <c r="I318" i="8"/>
  <c r="G318" i="8"/>
  <c r="W318" i="8" s="1"/>
  <c r="U317" i="8"/>
  <c r="S317" i="8"/>
  <c r="Q317" i="8"/>
  <c r="O317" i="8"/>
  <c r="M317" i="8"/>
  <c r="K317" i="8"/>
  <c r="I317" i="8"/>
  <c r="G317" i="8"/>
  <c r="U316" i="8"/>
  <c r="S316" i="8"/>
  <c r="Q316" i="8"/>
  <c r="O316" i="8"/>
  <c r="M316" i="8"/>
  <c r="K316" i="8"/>
  <c r="I316" i="8"/>
  <c r="G316" i="8"/>
  <c r="U315" i="8"/>
  <c r="S315" i="8"/>
  <c r="Q315" i="8"/>
  <c r="O315" i="8"/>
  <c r="M315" i="8"/>
  <c r="K315" i="8"/>
  <c r="I315" i="8"/>
  <c r="G315" i="8"/>
  <c r="W315" i="8" s="1"/>
  <c r="U314" i="8"/>
  <c r="S314" i="8"/>
  <c r="Q314" i="8"/>
  <c r="O314" i="8"/>
  <c r="M314" i="8"/>
  <c r="K314" i="8"/>
  <c r="I314" i="8"/>
  <c r="G314" i="8"/>
  <c r="W314" i="8" s="1"/>
  <c r="U313" i="8"/>
  <c r="S313" i="8"/>
  <c r="Q313" i="8"/>
  <c r="O313" i="8"/>
  <c r="M313" i="8"/>
  <c r="K313" i="8"/>
  <c r="I313" i="8"/>
  <c r="G313" i="8"/>
  <c r="W313" i="8" s="1"/>
  <c r="C313" i="8"/>
  <c r="U312" i="8"/>
  <c r="S312" i="8"/>
  <c r="Q312" i="8"/>
  <c r="O312" i="8"/>
  <c r="M312" i="8"/>
  <c r="K312" i="8"/>
  <c r="I312" i="8"/>
  <c r="G312" i="8"/>
  <c r="W312" i="8" s="1"/>
  <c r="U311" i="8"/>
  <c r="S311" i="8"/>
  <c r="Q311" i="8"/>
  <c r="O311" i="8"/>
  <c r="M311" i="8"/>
  <c r="K311" i="8"/>
  <c r="I311" i="8"/>
  <c r="G311" i="8"/>
  <c r="W311" i="8" s="1"/>
  <c r="U310" i="8"/>
  <c r="S310" i="8"/>
  <c r="Q310" i="8"/>
  <c r="O310" i="8"/>
  <c r="M310" i="8"/>
  <c r="K310" i="8"/>
  <c r="I310" i="8"/>
  <c r="G310" i="8"/>
  <c r="W310" i="8" s="1"/>
  <c r="U309" i="8"/>
  <c r="S309" i="8"/>
  <c r="Q309" i="8"/>
  <c r="O309" i="8"/>
  <c r="M309" i="8"/>
  <c r="K309" i="8"/>
  <c r="I309" i="8"/>
  <c r="G309" i="8"/>
  <c r="W309" i="8" s="1"/>
  <c r="E308" i="8"/>
  <c r="E307" i="8"/>
  <c r="U307" i="8" s="1"/>
  <c r="U306" i="8"/>
  <c r="S306" i="8"/>
  <c r="Q306" i="8"/>
  <c r="O306" i="8"/>
  <c r="M306" i="8"/>
  <c r="K306" i="8"/>
  <c r="I306" i="8"/>
  <c r="G306" i="8"/>
  <c r="W306" i="8" s="1"/>
  <c r="U305" i="8"/>
  <c r="S305" i="8"/>
  <c r="Q305" i="8"/>
  <c r="O305" i="8"/>
  <c r="M305" i="8"/>
  <c r="K305" i="8"/>
  <c r="I305" i="8"/>
  <c r="G305" i="8"/>
  <c r="W305" i="8" s="1"/>
  <c r="U304" i="8"/>
  <c r="S304" i="8"/>
  <c r="Q304" i="8"/>
  <c r="O304" i="8"/>
  <c r="M304" i="8"/>
  <c r="K304" i="8"/>
  <c r="I304" i="8"/>
  <c r="G304" i="8"/>
  <c r="U303" i="8"/>
  <c r="S303" i="8"/>
  <c r="Q303" i="8"/>
  <c r="O303" i="8"/>
  <c r="M303" i="8"/>
  <c r="K303" i="8"/>
  <c r="I303" i="8"/>
  <c r="G303" i="8"/>
  <c r="W303" i="8" s="1"/>
  <c r="U302" i="8"/>
  <c r="S302" i="8"/>
  <c r="Q302" i="8"/>
  <c r="O302" i="8"/>
  <c r="M302" i="8"/>
  <c r="K302" i="8"/>
  <c r="I302" i="8"/>
  <c r="G302" i="8"/>
  <c r="W302" i="8" s="1"/>
  <c r="U301" i="8"/>
  <c r="S301" i="8"/>
  <c r="Q301" i="8"/>
  <c r="O301" i="8"/>
  <c r="M301" i="8"/>
  <c r="K301" i="8"/>
  <c r="I301" i="8"/>
  <c r="G301" i="8"/>
  <c r="W301" i="8" s="1"/>
  <c r="U300" i="8"/>
  <c r="S300" i="8"/>
  <c r="Q300" i="8"/>
  <c r="O300" i="8"/>
  <c r="M300" i="8"/>
  <c r="K300" i="8"/>
  <c r="I300" i="8"/>
  <c r="G300" i="8"/>
  <c r="W300" i="8" s="1"/>
  <c r="U299" i="8"/>
  <c r="S299" i="8"/>
  <c r="Q299" i="8"/>
  <c r="O299" i="8"/>
  <c r="M299" i="8"/>
  <c r="K299" i="8"/>
  <c r="I299" i="8"/>
  <c r="G299" i="8"/>
  <c r="W299" i="8" s="1"/>
  <c r="E298" i="8"/>
  <c r="U298" i="8" s="1"/>
  <c r="E297" i="8"/>
  <c r="U296" i="8"/>
  <c r="S296" i="8"/>
  <c r="Q296" i="8"/>
  <c r="O296" i="8"/>
  <c r="M296" i="8"/>
  <c r="K296" i="8"/>
  <c r="I296" i="8"/>
  <c r="G296" i="8"/>
  <c r="W296" i="8" s="1"/>
  <c r="U295" i="8"/>
  <c r="S295" i="8"/>
  <c r="Q295" i="8"/>
  <c r="O295" i="8"/>
  <c r="M295" i="8"/>
  <c r="K295" i="8"/>
  <c r="I295" i="8"/>
  <c r="G295" i="8"/>
  <c r="W295" i="8" s="1"/>
  <c r="U294" i="8"/>
  <c r="S294" i="8"/>
  <c r="Q294" i="8"/>
  <c r="O294" i="8"/>
  <c r="M294" i="8"/>
  <c r="K294" i="8"/>
  <c r="I294" i="8"/>
  <c r="G294" i="8"/>
  <c r="W294" i="8" s="1"/>
  <c r="U292" i="8"/>
  <c r="S292" i="8"/>
  <c r="Q292" i="8"/>
  <c r="O292" i="8"/>
  <c r="M292" i="8"/>
  <c r="K292" i="8"/>
  <c r="I292" i="8"/>
  <c r="G292" i="8"/>
  <c r="U291" i="8"/>
  <c r="S291" i="8"/>
  <c r="Q291" i="8"/>
  <c r="O291" i="8"/>
  <c r="M291" i="8"/>
  <c r="K291" i="8"/>
  <c r="I291" i="8"/>
  <c r="G291" i="8"/>
  <c r="U290" i="8"/>
  <c r="S290" i="8"/>
  <c r="Q290" i="8"/>
  <c r="O290" i="8"/>
  <c r="M290" i="8"/>
  <c r="K290" i="8"/>
  <c r="I290" i="8"/>
  <c r="G290" i="8"/>
  <c r="W290" i="8" s="1"/>
  <c r="U289" i="8"/>
  <c r="S289" i="8"/>
  <c r="Q289" i="8"/>
  <c r="O289" i="8"/>
  <c r="M289" i="8"/>
  <c r="K289" i="8"/>
  <c r="I289" i="8"/>
  <c r="G289" i="8"/>
  <c r="W289" i="8" s="1"/>
  <c r="U288" i="8"/>
  <c r="S288" i="8"/>
  <c r="Q288" i="8"/>
  <c r="O288" i="8"/>
  <c r="M288" i="8"/>
  <c r="K288" i="8"/>
  <c r="I288" i="8"/>
  <c r="G288" i="8"/>
  <c r="W288" i="8" s="1"/>
  <c r="U287" i="8"/>
  <c r="S287" i="8"/>
  <c r="Q287" i="8"/>
  <c r="O287" i="8"/>
  <c r="M287" i="8"/>
  <c r="K287" i="8"/>
  <c r="I287" i="8"/>
  <c r="G287" i="8"/>
  <c r="W287" i="8" s="1"/>
  <c r="P286" i="8"/>
  <c r="Z286" i="8" s="1"/>
  <c r="AB286" i="8" s="1"/>
  <c r="AC286" i="8" s="1"/>
  <c r="O286" i="8"/>
  <c r="M286" i="8"/>
  <c r="K286" i="8"/>
  <c r="I286" i="8"/>
  <c r="G286" i="8"/>
  <c r="C285" i="8"/>
  <c r="U284" i="8"/>
  <c r="S284" i="8"/>
  <c r="Q284" i="8"/>
  <c r="O284" i="8"/>
  <c r="M284" i="8"/>
  <c r="K284" i="8"/>
  <c r="I284" i="8"/>
  <c r="G284" i="8"/>
  <c r="U283" i="8"/>
  <c r="S283" i="8"/>
  <c r="Q283" i="8"/>
  <c r="O283" i="8"/>
  <c r="M283" i="8"/>
  <c r="K283" i="8"/>
  <c r="I283" i="8"/>
  <c r="G283" i="8"/>
  <c r="U282" i="8"/>
  <c r="S282" i="8"/>
  <c r="Q282" i="8"/>
  <c r="O282" i="8"/>
  <c r="M282" i="8"/>
  <c r="K282" i="8"/>
  <c r="I282" i="8"/>
  <c r="G282" i="8"/>
  <c r="W282" i="8" s="1"/>
  <c r="U281" i="8"/>
  <c r="S281" i="8"/>
  <c r="Q281" i="8"/>
  <c r="O281" i="8"/>
  <c r="M281" i="8"/>
  <c r="K281" i="8"/>
  <c r="I281" i="8"/>
  <c r="G281" i="8"/>
  <c r="W281" i="8" s="1"/>
  <c r="C280" i="8"/>
  <c r="U276" i="8"/>
  <c r="S276" i="8"/>
  <c r="Q276" i="8"/>
  <c r="O276" i="8"/>
  <c r="M276" i="8"/>
  <c r="C276" i="8"/>
  <c r="E275" i="8"/>
  <c r="E274" i="8"/>
  <c r="W274" i="8" s="1"/>
  <c r="E273" i="8"/>
  <c r="U272" i="8"/>
  <c r="S272" i="8"/>
  <c r="Q272" i="8"/>
  <c r="O272" i="8"/>
  <c r="M272" i="8"/>
  <c r="U271" i="8"/>
  <c r="S271" i="8"/>
  <c r="Q271" i="8"/>
  <c r="O271" i="8"/>
  <c r="M271" i="8"/>
  <c r="U270" i="8"/>
  <c r="S270" i="8"/>
  <c r="Q270" i="8"/>
  <c r="O270" i="8"/>
  <c r="M270" i="8"/>
  <c r="K270" i="8"/>
  <c r="I270" i="8"/>
  <c r="G270" i="8"/>
  <c r="U269" i="8"/>
  <c r="S269" i="8"/>
  <c r="Q269" i="8"/>
  <c r="O269" i="8"/>
  <c r="M269" i="8"/>
  <c r="K269" i="8"/>
  <c r="I269" i="8"/>
  <c r="G269" i="8"/>
  <c r="W269" i="8" s="1"/>
  <c r="U268" i="8"/>
  <c r="S268" i="8"/>
  <c r="Q268" i="8"/>
  <c r="O268" i="8"/>
  <c r="M268" i="8"/>
  <c r="K268" i="8"/>
  <c r="I268" i="8"/>
  <c r="G268" i="8"/>
  <c r="W268" i="8" s="1"/>
  <c r="U267" i="8"/>
  <c r="S267" i="8"/>
  <c r="Q267" i="8"/>
  <c r="O267" i="8"/>
  <c r="M267" i="8"/>
  <c r="K267" i="8"/>
  <c r="I267" i="8"/>
  <c r="G267" i="8"/>
  <c r="W267" i="8" s="1"/>
  <c r="C266" i="8"/>
  <c r="U262" i="8"/>
  <c r="S262" i="8"/>
  <c r="Q262" i="8"/>
  <c r="O262" i="8"/>
  <c r="M262" i="8"/>
  <c r="C262" i="8"/>
  <c r="E265" i="8" s="1"/>
  <c r="W265" i="8" s="1"/>
  <c r="E261" i="8"/>
  <c r="E260" i="8"/>
  <c r="E259" i="8"/>
  <c r="M259" i="8" s="1"/>
  <c r="U258" i="8"/>
  <c r="S258" i="8"/>
  <c r="Q258" i="8"/>
  <c r="O258" i="8"/>
  <c r="M258" i="8"/>
  <c r="U257" i="8"/>
  <c r="S257" i="8"/>
  <c r="Q257" i="8"/>
  <c r="O257" i="8"/>
  <c r="M257" i="8"/>
  <c r="U256" i="8"/>
  <c r="S256" i="8"/>
  <c r="Q256" i="8"/>
  <c r="O256" i="8"/>
  <c r="M256" i="8"/>
  <c r="K256" i="8"/>
  <c r="I256" i="8"/>
  <c r="G256" i="8"/>
  <c r="U255" i="8"/>
  <c r="S255" i="8"/>
  <c r="Q255" i="8"/>
  <c r="O255" i="8"/>
  <c r="M255" i="8"/>
  <c r="K255" i="8"/>
  <c r="I255" i="8"/>
  <c r="G255" i="8"/>
  <c r="W255" i="8" s="1"/>
  <c r="U254" i="8"/>
  <c r="S254" i="8"/>
  <c r="Q254" i="8"/>
  <c r="O254" i="8"/>
  <c r="M254" i="8"/>
  <c r="K254" i="8"/>
  <c r="I254" i="8"/>
  <c r="G254" i="8"/>
  <c r="W254" i="8" s="1"/>
  <c r="U253" i="8"/>
  <c r="S253" i="8"/>
  <c r="Q253" i="8"/>
  <c r="O253" i="8"/>
  <c r="M253" i="8"/>
  <c r="K253" i="8"/>
  <c r="I253" i="8"/>
  <c r="G253" i="8"/>
  <c r="W253" i="8" s="1"/>
  <c r="C252" i="8"/>
  <c r="U251" i="8"/>
  <c r="S251" i="8"/>
  <c r="Q251" i="8"/>
  <c r="O251" i="8"/>
  <c r="M251" i="8"/>
  <c r="U247" i="8"/>
  <c r="S247" i="8"/>
  <c r="Q247" i="8"/>
  <c r="O247" i="8"/>
  <c r="M247" i="8"/>
  <c r="C247" i="8"/>
  <c r="E248" i="8" s="1"/>
  <c r="U246" i="8"/>
  <c r="S246" i="8"/>
  <c r="Q246" i="8"/>
  <c r="O246" i="8"/>
  <c r="M246" i="8"/>
  <c r="U245" i="8"/>
  <c r="S245" i="8"/>
  <c r="Q245" i="8"/>
  <c r="O245" i="8"/>
  <c r="M245" i="8"/>
  <c r="K245" i="8"/>
  <c r="I245" i="8"/>
  <c r="G245" i="8"/>
  <c r="U244" i="8"/>
  <c r="S244" i="8"/>
  <c r="Q244" i="8"/>
  <c r="O244" i="8"/>
  <c r="M244" i="8"/>
  <c r="K244" i="8"/>
  <c r="I244" i="8"/>
  <c r="G244" i="8"/>
  <c r="W244" i="8" s="1"/>
  <c r="U243" i="8"/>
  <c r="S243" i="8"/>
  <c r="Q243" i="8"/>
  <c r="O243" i="8"/>
  <c r="M243" i="8"/>
  <c r="K243" i="8"/>
  <c r="I243" i="8"/>
  <c r="G243" i="8"/>
  <c r="W243" i="8" s="1"/>
  <c r="U242" i="8"/>
  <c r="S242" i="8"/>
  <c r="Q242" i="8"/>
  <c r="O242" i="8"/>
  <c r="M242" i="8"/>
  <c r="K242" i="8"/>
  <c r="I242" i="8"/>
  <c r="G242" i="8"/>
  <c r="W242" i="8" s="1"/>
  <c r="E241" i="8"/>
  <c r="E240" i="8"/>
  <c r="M240" i="8" s="1"/>
  <c r="U239" i="8"/>
  <c r="S239" i="8"/>
  <c r="Q239" i="8"/>
  <c r="O239" i="8"/>
  <c r="M239" i="8"/>
  <c r="K239" i="8"/>
  <c r="I239" i="8"/>
  <c r="G239" i="8"/>
  <c r="W239" i="8" s="1"/>
  <c r="E237" i="8"/>
  <c r="W237" i="8" s="1"/>
  <c r="E236" i="8"/>
  <c r="E235" i="8"/>
  <c r="U234" i="8"/>
  <c r="S234" i="8"/>
  <c r="Q234" i="8"/>
  <c r="O234" i="8"/>
  <c r="M234" i="8"/>
  <c r="E233" i="8"/>
  <c r="E232" i="8"/>
  <c r="E231" i="8"/>
  <c r="S231" i="8" s="1"/>
  <c r="U230" i="8"/>
  <c r="S230" i="8"/>
  <c r="Q230" i="8"/>
  <c r="O230" i="8"/>
  <c r="M230" i="8"/>
  <c r="E229" i="8"/>
  <c r="W229" i="8" s="1"/>
  <c r="E228" i="8"/>
  <c r="E227" i="8"/>
  <c r="Q227" i="8" s="1"/>
  <c r="U226" i="8"/>
  <c r="S226" i="8"/>
  <c r="Q226" i="8"/>
  <c r="O226" i="8"/>
  <c r="M226" i="8"/>
  <c r="U225" i="8"/>
  <c r="S225" i="8"/>
  <c r="Q225" i="8"/>
  <c r="O225" i="8"/>
  <c r="M225" i="8"/>
  <c r="U224" i="8"/>
  <c r="S224" i="8"/>
  <c r="Q224" i="8"/>
  <c r="O224" i="8"/>
  <c r="M224" i="8"/>
  <c r="K224" i="8"/>
  <c r="I224" i="8"/>
  <c r="G224" i="8"/>
  <c r="U223" i="8"/>
  <c r="S223" i="8"/>
  <c r="Q223" i="8"/>
  <c r="O223" i="8"/>
  <c r="M223" i="8"/>
  <c r="K223" i="8"/>
  <c r="I223" i="8"/>
  <c r="G223" i="8"/>
  <c r="W223" i="8" s="1"/>
  <c r="U222" i="8"/>
  <c r="S222" i="8"/>
  <c r="Q222" i="8"/>
  <c r="O222" i="8"/>
  <c r="M222" i="8"/>
  <c r="K222" i="8"/>
  <c r="I222" i="8"/>
  <c r="G222" i="8"/>
  <c r="W222" i="8" s="1"/>
  <c r="U221" i="8"/>
  <c r="S221" i="8"/>
  <c r="Q221" i="8"/>
  <c r="O221" i="8"/>
  <c r="M221" i="8"/>
  <c r="K221" i="8"/>
  <c r="I221" i="8"/>
  <c r="G221" i="8"/>
  <c r="W221" i="8" s="1"/>
  <c r="U220" i="8"/>
  <c r="S220" i="8"/>
  <c r="Q220" i="8"/>
  <c r="O220" i="8"/>
  <c r="M220" i="8"/>
  <c r="K220" i="8"/>
  <c r="I220" i="8"/>
  <c r="G220" i="8"/>
  <c r="W220" i="8" s="1"/>
  <c r="U219" i="8"/>
  <c r="S219" i="8"/>
  <c r="Q219" i="8"/>
  <c r="O219" i="8"/>
  <c r="M219" i="8"/>
  <c r="K219" i="8"/>
  <c r="I219" i="8"/>
  <c r="G219" i="8"/>
  <c r="W219" i="8" s="1"/>
  <c r="U218" i="8"/>
  <c r="S218" i="8"/>
  <c r="Q218" i="8"/>
  <c r="O218" i="8"/>
  <c r="M218" i="8"/>
  <c r="K218" i="8"/>
  <c r="I218" i="8"/>
  <c r="G218" i="8"/>
  <c r="W218" i="8" s="1"/>
  <c r="E217" i="8"/>
  <c r="U217" i="8" s="1"/>
  <c r="E216" i="8"/>
  <c r="K216" i="8" s="1"/>
  <c r="U215" i="8"/>
  <c r="S215" i="8"/>
  <c r="Q215" i="8"/>
  <c r="O215" i="8"/>
  <c r="M215" i="8"/>
  <c r="K215" i="8"/>
  <c r="I215" i="8"/>
  <c r="G215" i="8"/>
  <c r="W215" i="8" s="1"/>
  <c r="U213" i="8"/>
  <c r="S213" i="8"/>
  <c r="Q213" i="8"/>
  <c r="O213" i="8"/>
  <c r="M213" i="8"/>
  <c r="K213" i="8"/>
  <c r="I213" i="8"/>
  <c r="G213" i="8"/>
  <c r="U212" i="8"/>
  <c r="S212" i="8"/>
  <c r="Q212" i="8"/>
  <c r="O212" i="8"/>
  <c r="M212" i="8"/>
  <c r="K212" i="8"/>
  <c r="I212" i="8"/>
  <c r="G212" i="8"/>
  <c r="W212" i="8" s="1"/>
  <c r="U211" i="8"/>
  <c r="S211" i="8"/>
  <c r="Q211" i="8"/>
  <c r="O211" i="8"/>
  <c r="M211" i="8"/>
  <c r="K211" i="8"/>
  <c r="I211" i="8"/>
  <c r="G211" i="8"/>
  <c r="W211" i="8" s="1"/>
  <c r="U210" i="8"/>
  <c r="S210" i="8"/>
  <c r="Q210" i="8"/>
  <c r="O210" i="8"/>
  <c r="M210" i="8"/>
  <c r="K210" i="8"/>
  <c r="I210" i="8"/>
  <c r="G210" i="8"/>
  <c r="W210" i="8" s="1"/>
  <c r="U209" i="8"/>
  <c r="S209" i="8"/>
  <c r="Q209" i="8"/>
  <c r="O209" i="8"/>
  <c r="M209" i="8"/>
  <c r="K209" i="8"/>
  <c r="I209" i="8"/>
  <c r="G209" i="8"/>
  <c r="W209" i="8" s="1"/>
  <c r="U208" i="8"/>
  <c r="S208" i="8"/>
  <c r="Q208" i="8"/>
  <c r="O208" i="8"/>
  <c r="M208" i="8"/>
  <c r="K208" i="8"/>
  <c r="I208" i="8"/>
  <c r="G208" i="8"/>
  <c r="W208" i="8" s="1"/>
  <c r="U207" i="8"/>
  <c r="S207" i="8"/>
  <c r="Q207" i="8"/>
  <c r="O207" i="8"/>
  <c r="M207" i="8"/>
  <c r="K207" i="8"/>
  <c r="I207" i="8"/>
  <c r="G207" i="8"/>
  <c r="W207" i="8" s="1"/>
  <c r="E206" i="8"/>
  <c r="O206" i="8" s="1"/>
  <c r="E205" i="8"/>
  <c r="U204" i="8"/>
  <c r="S204" i="8"/>
  <c r="Q204" i="8"/>
  <c r="O204" i="8"/>
  <c r="M204" i="8"/>
  <c r="K204" i="8"/>
  <c r="I204" i="8"/>
  <c r="G204" i="8"/>
  <c r="W204" i="8" s="1"/>
  <c r="U202" i="8"/>
  <c r="S202" i="8"/>
  <c r="Q202" i="8"/>
  <c r="O202" i="8"/>
  <c r="M202" i="8"/>
  <c r="K202" i="8"/>
  <c r="I202" i="8"/>
  <c r="G202" i="8"/>
  <c r="U201" i="8"/>
  <c r="S201" i="8"/>
  <c r="Q201" i="8"/>
  <c r="O201" i="8"/>
  <c r="M201" i="8"/>
  <c r="K201" i="8"/>
  <c r="I201" i="8"/>
  <c r="G201" i="8"/>
  <c r="U200" i="8"/>
  <c r="S200" i="8"/>
  <c r="Q200" i="8"/>
  <c r="O200" i="8"/>
  <c r="M200" i="8"/>
  <c r="K200" i="8"/>
  <c r="I200" i="8"/>
  <c r="G200" i="8"/>
  <c r="W200" i="8" s="1"/>
  <c r="U199" i="8"/>
  <c r="S199" i="8"/>
  <c r="Q199" i="8"/>
  <c r="O199" i="8"/>
  <c r="M199" i="8"/>
  <c r="K199" i="8"/>
  <c r="I199" i="8"/>
  <c r="G199" i="8"/>
  <c r="W199" i="8" s="1"/>
  <c r="U198" i="8"/>
  <c r="S198" i="8"/>
  <c r="Q198" i="8"/>
  <c r="O198" i="8"/>
  <c r="M198" i="8"/>
  <c r="K198" i="8"/>
  <c r="I198" i="8"/>
  <c r="G198" i="8"/>
  <c r="W198" i="8" s="1"/>
  <c r="U197" i="8"/>
  <c r="S197" i="8"/>
  <c r="Q197" i="8"/>
  <c r="O197" i="8"/>
  <c r="M197" i="8"/>
  <c r="K197" i="8"/>
  <c r="I197" i="8"/>
  <c r="G197" i="8"/>
  <c r="W197" i="8" s="1"/>
  <c r="U196" i="8"/>
  <c r="S196" i="8"/>
  <c r="Q196" i="8"/>
  <c r="O196" i="8"/>
  <c r="M196" i="8"/>
  <c r="K196" i="8"/>
  <c r="I196" i="8"/>
  <c r="G196" i="8"/>
  <c r="W196" i="8" s="1"/>
  <c r="E195" i="8"/>
  <c r="M195" i="8" s="1"/>
  <c r="E194" i="8"/>
  <c r="M194" i="8" s="1"/>
  <c r="U193" i="8"/>
  <c r="S193" i="8"/>
  <c r="Q193" i="8"/>
  <c r="O193" i="8"/>
  <c r="M193" i="8"/>
  <c r="K193" i="8"/>
  <c r="I193" i="8"/>
  <c r="G193" i="8"/>
  <c r="W193" i="8" s="1"/>
  <c r="E191" i="8"/>
  <c r="E190" i="8"/>
  <c r="W190" i="8" s="1"/>
  <c r="E189" i="8"/>
  <c r="U188" i="8"/>
  <c r="S188" i="8"/>
  <c r="Q188" i="8"/>
  <c r="O188" i="8"/>
  <c r="M188" i="8"/>
  <c r="U187" i="8"/>
  <c r="S187" i="8"/>
  <c r="Q187" i="8"/>
  <c r="O187" i="8"/>
  <c r="M187" i="8"/>
  <c r="E186" i="8"/>
  <c r="W186" i="8" s="1"/>
  <c r="E185" i="8"/>
  <c r="W185" i="8" s="1"/>
  <c r="E184" i="8"/>
  <c r="U183" i="8"/>
  <c r="S183" i="8"/>
  <c r="Q183" i="8"/>
  <c r="O183" i="8"/>
  <c r="M183" i="8"/>
  <c r="U182" i="8"/>
  <c r="S182" i="8"/>
  <c r="Q182" i="8"/>
  <c r="O182" i="8"/>
  <c r="M182" i="8"/>
  <c r="U181" i="8"/>
  <c r="S181" i="8"/>
  <c r="Q181" i="8"/>
  <c r="O181" i="8"/>
  <c r="M181" i="8"/>
  <c r="K181" i="8"/>
  <c r="I181" i="8"/>
  <c r="G181" i="8"/>
  <c r="U180" i="8"/>
  <c r="S180" i="8"/>
  <c r="Q180" i="8"/>
  <c r="O180" i="8"/>
  <c r="M180" i="8"/>
  <c r="K180" i="8"/>
  <c r="I180" i="8"/>
  <c r="G180" i="8"/>
  <c r="W180" i="8" s="1"/>
  <c r="U179" i="8"/>
  <c r="S179" i="8"/>
  <c r="Q179" i="8"/>
  <c r="O179" i="8"/>
  <c r="M179" i="8"/>
  <c r="K179" i="8"/>
  <c r="I179" i="8"/>
  <c r="G179" i="8"/>
  <c r="W179" i="8" s="1"/>
  <c r="U178" i="8"/>
  <c r="S178" i="8"/>
  <c r="Q178" i="8"/>
  <c r="O178" i="8"/>
  <c r="M178" i="8"/>
  <c r="K178" i="8"/>
  <c r="I178" i="8"/>
  <c r="G178" i="8"/>
  <c r="W178" i="8" s="1"/>
  <c r="U177" i="8"/>
  <c r="S177" i="8"/>
  <c r="Q177" i="8"/>
  <c r="O177" i="8"/>
  <c r="M177" i="8"/>
  <c r="K177" i="8"/>
  <c r="I177" i="8"/>
  <c r="G177" i="8"/>
  <c r="W177" i="8" s="1"/>
  <c r="U176" i="8"/>
  <c r="S176" i="8"/>
  <c r="Q176" i="8"/>
  <c r="O176" i="8"/>
  <c r="M176" i="8"/>
  <c r="K176" i="8"/>
  <c r="I176" i="8"/>
  <c r="G176" i="8"/>
  <c r="W176" i="8" s="1"/>
  <c r="E175" i="8"/>
  <c r="E174" i="8"/>
  <c r="U173" i="8"/>
  <c r="S173" i="8"/>
  <c r="Q173" i="8"/>
  <c r="O173" i="8"/>
  <c r="M173" i="8"/>
  <c r="K173" i="8"/>
  <c r="I173" i="8"/>
  <c r="G173" i="8"/>
  <c r="W173" i="8" s="1"/>
  <c r="U171" i="8"/>
  <c r="S171" i="8"/>
  <c r="Q171" i="8"/>
  <c r="O171" i="8"/>
  <c r="M171" i="8"/>
  <c r="U167" i="8"/>
  <c r="S167" i="8"/>
  <c r="Q167" i="8"/>
  <c r="O167" i="8"/>
  <c r="M167" i="8"/>
  <c r="C167" i="8"/>
  <c r="E168" i="8" s="1"/>
  <c r="W168" i="8" s="1"/>
  <c r="U163" i="8"/>
  <c r="S163" i="8"/>
  <c r="Q163" i="8"/>
  <c r="O163" i="8"/>
  <c r="M163" i="8"/>
  <c r="U162" i="8"/>
  <c r="S162" i="8"/>
  <c r="Q162" i="8"/>
  <c r="O162" i="8"/>
  <c r="M162" i="8"/>
  <c r="C162" i="8"/>
  <c r="E166" i="8" s="1"/>
  <c r="W166" i="8" s="1"/>
  <c r="U161" i="8"/>
  <c r="S161" i="8"/>
  <c r="Q161" i="8"/>
  <c r="O161" i="8"/>
  <c r="M161" i="8"/>
  <c r="K161" i="8"/>
  <c r="I161" i="8"/>
  <c r="G161" i="8"/>
  <c r="U160" i="8"/>
  <c r="S160" i="8"/>
  <c r="Q160" i="8"/>
  <c r="O160" i="8"/>
  <c r="M160" i="8"/>
  <c r="K160" i="8"/>
  <c r="I160" i="8"/>
  <c r="G160" i="8"/>
  <c r="U159" i="8"/>
  <c r="S159" i="8"/>
  <c r="Q159" i="8"/>
  <c r="O159" i="8"/>
  <c r="M159" i="8"/>
  <c r="K159" i="8"/>
  <c r="I159" i="8"/>
  <c r="G159" i="8"/>
  <c r="W159" i="8" s="1"/>
  <c r="U158" i="8"/>
  <c r="S158" i="8"/>
  <c r="Q158" i="8"/>
  <c r="O158" i="8"/>
  <c r="M158" i="8"/>
  <c r="K158" i="8"/>
  <c r="I158" i="8"/>
  <c r="G158" i="8"/>
  <c r="W158" i="8" s="1"/>
  <c r="U157" i="8"/>
  <c r="S157" i="8"/>
  <c r="Q157" i="8"/>
  <c r="O157" i="8"/>
  <c r="M157" i="8"/>
  <c r="K157" i="8"/>
  <c r="I157" i="8"/>
  <c r="G157" i="8"/>
  <c r="W157" i="8" s="1"/>
  <c r="U156" i="8"/>
  <c r="S156" i="8"/>
  <c r="Q156" i="8"/>
  <c r="O156" i="8"/>
  <c r="M156" i="8"/>
  <c r="K156" i="8"/>
  <c r="I156" i="8"/>
  <c r="G156" i="8"/>
  <c r="W156" i="8" s="1"/>
  <c r="U155" i="8"/>
  <c r="S155" i="8"/>
  <c r="Q155" i="8"/>
  <c r="O155" i="8"/>
  <c r="M155" i="8"/>
  <c r="K155" i="8"/>
  <c r="I155" i="8"/>
  <c r="G155" i="8"/>
  <c r="W155" i="8" s="1"/>
  <c r="E154" i="8"/>
  <c r="E153" i="8"/>
  <c r="U153" i="8" s="1"/>
  <c r="U152" i="8"/>
  <c r="S152" i="8"/>
  <c r="Q152" i="8"/>
  <c r="O152" i="8"/>
  <c r="M152" i="8"/>
  <c r="K152" i="8"/>
  <c r="I152" i="8"/>
  <c r="G152" i="8"/>
  <c r="W152" i="8" s="1"/>
  <c r="E150" i="8"/>
  <c r="W150" i="8" s="1"/>
  <c r="U149" i="8"/>
  <c r="S149" i="8"/>
  <c r="Q149" i="8"/>
  <c r="O149" i="8"/>
  <c r="M149" i="8"/>
  <c r="K149" i="8"/>
  <c r="I149" i="8"/>
  <c r="G149" i="8"/>
  <c r="W149" i="8" s="1"/>
  <c r="E148" i="8"/>
  <c r="E147" i="8"/>
  <c r="I147" i="8" s="1"/>
  <c r="U146" i="8"/>
  <c r="S146" i="8"/>
  <c r="Q146" i="8"/>
  <c r="O146" i="8"/>
  <c r="M146" i="8"/>
  <c r="K146" i="8"/>
  <c r="I146" i="8"/>
  <c r="G146" i="8"/>
  <c r="W146" i="8" s="1"/>
  <c r="U145" i="8"/>
  <c r="S145" i="8"/>
  <c r="Q145" i="8"/>
  <c r="O145" i="8"/>
  <c r="M145" i="8"/>
  <c r="K145" i="8"/>
  <c r="I145" i="8"/>
  <c r="G145" i="8"/>
  <c r="W145" i="8" s="1"/>
  <c r="E144" i="8"/>
  <c r="E143" i="8"/>
  <c r="U142" i="8"/>
  <c r="S142" i="8"/>
  <c r="Q142" i="8"/>
  <c r="O142" i="8"/>
  <c r="M142" i="8"/>
  <c r="K142" i="8"/>
  <c r="I142" i="8"/>
  <c r="G142" i="8"/>
  <c r="W142" i="8" s="1"/>
  <c r="U140" i="8"/>
  <c r="S140" i="8"/>
  <c r="Q140" i="8"/>
  <c r="O140" i="8"/>
  <c r="M140" i="8"/>
  <c r="E139" i="8"/>
  <c r="W139" i="8" s="1"/>
  <c r="E138" i="8"/>
  <c r="W138" i="8" s="1"/>
  <c r="E137" i="8"/>
  <c r="S137" i="8" s="1"/>
  <c r="U136" i="8"/>
  <c r="S136" i="8"/>
  <c r="Q136" i="8"/>
  <c r="O136" i="8"/>
  <c r="M136" i="8"/>
  <c r="E135" i="8"/>
  <c r="W135" i="8" s="1"/>
  <c r="E134" i="8"/>
  <c r="E133" i="8"/>
  <c r="U133" i="8" s="1"/>
  <c r="U132" i="8"/>
  <c r="S132" i="8"/>
  <c r="Q132" i="8"/>
  <c r="O132" i="8"/>
  <c r="M132" i="8"/>
  <c r="E131" i="8"/>
  <c r="W131" i="8" s="1"/>
  <c r="E130" i="8"/>
  <c r="W130" i="8" s="1"/>
  <c r="E129" i="8"/>
  <c r="U128" i="8"/>
  <c r="S128" i="8"/>
  <c r="Q128" i="8"/>
  <c r="O128" i="8"/>
  <c r="M128" i="8"/>
  <c r="E127" i="8"/>
  <c r="E126" i="8"/>
  <c r="E125" i="8"/>
  <c r="U124" i="8"/>
  <c r="S124" i="8"/>
  <c r="Q124" i="8"/>
  <c r="O124" i="8"/>
  <c r="M124" i="8"/>
  <c r="E123" i="8"/>
  <c r="W123" i="8" s="1"/>
  <c r="E122" i="8"/>
  <c r="S122" i="8" s="1"/>
  <c r="E121" i="8"/>
  <c r="U121" i="8" s="1"/>
  <c r="U120" i="8"/>
  <c r="S120" i="8"/>
  <c r="Q120" i="8"/>
  <c r="O120" i="8"/>
  <c r="M120" i="8"/>
  <c r="U119" i="8"/>
  <c r="S119" i="8"/>
  <c r="Q119" i="8"/>
  <c r="O119" i="8"/>
  <c r="M119" i="8"/>
  <c r="U118" i="8"/>
  <c r="S118" i="8"/>
  <c r="Q118" i="8"/>
  <c r="O118" i="8"/>
  <c r="M118" i="8"/>
  <c r="K118" i="8"/>
  <c r="I118" i="8"/>
  <c r="G118" i="8"/>
  <c r="U117" i="8"/>
  <c r="S117" i="8"/>
  <c r="Q117" i="8"/>
  <c r="O117" i="8"/>
  <c r="M117" i="8"/>
  <c r="K117" i="8"/>
  <c r="I117" i="8"/>
  <c r="G117" i="8"/>
  <c r="U116" i="8"/>
  <c r="S116" i="8"/>
  <c r="Q116" i="8"/>
  <c r="O116" i="8"/>
  <c r="M116" i="8"/>
  <c r="K116" i="8"/>
  <c r="I116" i="8"/>
  <c r="G116" i="8"/>
  <c r="W116" i="8" s="1"/>
  <c r="U115" i="8"/>
  <c r="S115" i="8"/>
  <c r="Q115" i="8"/>
  <c r="O115" i="8"/>
  <c r="M115" i="8"/>
  <c r="K115" i="8"/>
  <c r="I115" i="8"/>
  <c r="G115" i="8"/>
  <c r="W115" i="8" s="1"/>
  <c r="U114" i="8"/>
  <c r="S114" i="8"/>
  <c r="Q114" i="8"/>
  <c r="O114" i="8"/>
  <c r="M114" i="8"/>
  <c r="K114" i="8"/>
  <c r="I114" i="8"/>
  <c r="G114" i="8"/>
  <c r="W114" i="8" s="1"/>
  <c r="U113" i="8"/>
  <c r="S113" i="8"/>
  <c r="Q113" i="8"/>
  <c r="O113" i="8"/>
  <c r="M113" i="8"/>
  <c r="K113" i="8"/>
  <c r="I113" i="8"/>
  <c r="G113" i="8"/>
  <c r="W113" i="8" s="1"/>
  <c r="E112" i="8"/>
  <c r="E111" i="8"/>
  <c r="O111" i="8" s="1"/>
  <c r="U110" i="8"/>
  <c r="S110" i="8"/>
  <c r="Q110" i="8"/>
  <c r="O110" i="8"/>
  <c r="M110" i="8"/>
  <c r="K110" i="8"/>
  <c r="I110" i="8"/>
  <c r="G110" i="8"/>
  <c r="W110" i="8" s="1"/>
  <c r="U108" i="8"/>
  <c r="S108" i="8"/>
  <c r="Q108" i="8"/>
  <c r="O108" i="8"/>
  <c r="M108" i="8"/>
  <c r="K108" i="8"/>
  <c r="I108" i="8"/>
  <c r="G108" i="8"/>
  <c r="U107" i="8"/>
  <c r="S107" i="8"/>
  <c r="P107" i="8"/>
  <c r="Z107" i="8" s="1"/>
  <c r="O107" i="8"/>
  <c r="M107" i="8"/>
  <c r="K107" i="8"/>
  <c r="I107" i="8"/>
  <c r="G107" i="8"/>
  <c r="W107" i="8" s="1"/>
  <c r="U106" i="8"/>
  <c r="S106" i="8"/>
  <c r="Q106" i="8"/>
  <c r="O106" i="8"/>
  <c r="M106" i="8"/>
  <c r="K106" i="8"/>
  <c r="I106" i="8"/>
  <c r="G106" i="8"/>
  <c r="W106" i="8" s="1"/>
  <c r="U105" i="8"/>
  <c r="S105" i="8"/>
  <c r="Q105" i="8"/>
  <c r="O105" i="8"/>
  <c r="M105" i="8"/>
  <c r="K105" i="8"/>
  <c r="I105" i="8"/>
  <c r="G105" i="8"/>
  <c r="W105" i="8" s="1"/>
  <c r="U104" i="8"/>
  <c r="S104" i="8"/>
  <c r="Q104" i="8"/>
  <c r="O104" i="8"/>
  <c r="M104" i="8"/>
  <c r="K104" i="8"/>
  <c r="I104" i="8"/>
  <c r="G104" i="8"/>
  <c r="W104" i="8" s="1"/>
  <c r="U103" i="8"/>
  <c r="S103" i="8"/>
  <c r="Q103" i="8"/>
  <c r="O103" i="8"/>
  <c r="M103" i="8"/>
  <c r="K103" i="8"/>
  <c r="I103" i="8"/>
  <c r="G103" i="8"/>
  <c r="W103" i="8" s="1"/>
  <c r="E102" i="8"/>
  <c r="E101" i="8"/>
  <c r="U101" i="8" s="1"/>
  <c r="U100" i="8"/>
  <c r="S100" i="8"/>
  <c r="Q100" i="8"/>
  <c r="O100" i="8"/>
  <c r="M100" i="8"/>
  <c r="K100" i="8"/>
  <c r="I100" i="8"/>
  <c r="G100" i="8"/>
  <c r="W100" i="8" s="1"/>
  <c r="E98" i="8"/>
  <c r="W98" i="8" s="1"/>
  <c r="U97" i="8"/>
  <c r="S97" i="8"/>
  <c r="Q97" i="8"/>
  <c r="O97" i="8"/>
  <c r="M97" i="8"/>
  <c r="K97" i="8"/>
  <c r="I97" i="8"/>
  <c r="G97" i="8"/>
  <c r="W97" i="8" s="1"/>
  <c r="U96" i="8"/>
  <c r="S96" i="8"/>
  <c r="Q96" i="8"/>
  <c r="O96" i="8"/>
  <c r="M96" i="8"/>
  <c r="K96" i="8"/>
  <c r="I96" i="8"/>
  <c r="G96" i="8"/>
  <c r="W96" i="8" s="1"/>
  <c r="U95" i="8"/>
  <c r="S95" i="8"/>
  <c r="Q95" i="8"/>
  <c r="O95" i="8"/>
  <c r="M95" i="8"/>
  <c r="K95" i="8"/>
  <c r="I95" i="8"/>
  <c r="G95" i="8"/>
  <c r="W95" i="8" s="1"/>
  <c r="U94" i="8"/>
  <c r="S94" i="8"/>
  <c r="Q94" i="8"/>
  <c r="O94" i="8"/>
  <c r="M94" i="8"/>
  <c r="K94" i="8"/>
  <c r="I94" i="8"/>
  <c r="G94" i="8"/>
  <c r="W94" i="8" s="1"/>
  <c r="E93" i="8"/>
  <c r="S93" i="8" s="1"/>
  <c r="E92" i="8"/>
  <c r="M92" i="8" s="1"/>
  <c r="U91" i="8"/>
  <c r="S91" i="8"/>
  <c r="Q91" i="8"/>
  <c r="O91" i="8"/>
  <c r="M91" i="8"/>
  <c r="K91" i="8"/>
  <c r="I91" i="8"/>
  <c r="G91" i="8"/>
  <c r="W91" i="8" s="1"/>
  <c r="E89" i="8"/>
  <c r="W89" i="8" s="1"/>
  <c r="E88" i="8"/>
  <c r="U88" i="8" s="1"/>
  <c r="E87" i="8"/>
  <c r="U86" i="8"/>
  <c r="S86" i="8"/>
  <c r="Q86" i="8"/>
  <c r="O86" i="8"/>
  <c r="M86" i="8"/>
  <c r="U85" i="8"/>
  <c r="S85" i="8"/>
  <c r="Q85" i="8"/>
  <c r="O85" i="8"/>
  <c r="M85" i="8"/>
  <c r="U84" i="8"/>
  <c r="S84" i="8"/>
  <c r="Q84" i="8"/>
  <c r="O84" i="8"/>
  <c r="M84" i="8"/>
  <c r="K84" i="8"/>
  <c r="I84" i="8"/>
  <c r="G84" i="8"/>
  <c r="U83" i="8"/>
  <c r="S83" i="8"/>
  <c r="Q83" i="8"/>
  <c r="O83" i="8"/>
  <c r="M83" i="8"/>
  <c r="K83" i="8"/>
  <c r="I83" i="8"/>
  <c r="G83" i="8"/>
  <c r="W83" i="8" s="1"/>
  <c r="U82" i="8"/>
  <c r="S82" i="8"/>
  <c r="Q82" i="8"/>
  <c r="O82" i="8"/>
  <c r="M82" i="8"/>
  <c r="K82" i="8"/>
  <c r="I82" i="8"/>
  <c r="G82" i="8"/>
  <c r="W82" i="8" s="1"/>
  <c r="U81" i="8"/>
  <c r="S81" i="8"/>
  <c r="Q81" i="8"/>
  <c r="O81" i="8"/>
  <c r="M81" i="8"/>
  <c r="K81" i="8"/>
  <c r="I81" i="8"/>
  <c r="G81" i="8"/>
  <c r="W81" i="8" s="1"/>
  <c r="E80" i="8"/>
  <c r="S80" i="8" s="1"/>
  <c r="E79" i="8"/>
  <c r="I79" i="8" s="1"/>
  <c r="U78" i="8"/>
  <c r="S78" i="8"/>
  <c r="Q78" i="8"/>
  <c r="O78" i="8"/>
  <c r="M78" i="8"/>
  <c r="K78" i="8"/>
  <c r="I78" i="8"/>
  <c r="G78" i="8"/>
  <c r="W78" i="8" s="1"/>
  <c r="U77" i="8"/>
  <c r="S77" i="8"/>
  <c r="Q77" i="8"/>
  <c r="O77" i="8"/>
  <c r="M77" i="8"/>
  <c r="E75" i="8"/>
  <c r="W75" i="8" s="1"/>
  <c r="E74" i="8"/>
  <c r="E73" i="8"/>
  <c r="W73" i="8" s="1"/>
  <c r="U72" i="8"/>
  <c r="S72" i="8"/>
  <c r="Q72" i="8"/>
  <c r="O72" i="8"/>
  <c r="M72" i="8"/>
  <c r="U71" i="8"/>
  <c r="S71" i="8"/>
  <c r="Q71" i="8"/>
  <c r="O71" i="8"/>
  <c r="M71" i="8"/>
  <c r="E70" i="8"/>
  <c r="E69" i="8"/>
  <c r="E68" i="8"/>
  <c r="U67" i="8"/>
  <c r="S67" i="8"/>
  <c r="Q67" i="8"/>
  <c r="O67" i="8"/>
  <c r="M67" i="8"/>
  <c r="U66" i="8"/>
  <c r="S66" i="8"/>
  <c r="Q66" i="8"/>
  <c r="O66" i="8"/>
  <c r="M66" i="8"/>
  <c r="E65" i="8"/>
  <c r="E64" i="8"/>
  <c r="E63" i="8"/>
  <c r="W63" i="8" s="1"/>
  <c r="U62" i="8"/>
  <c r="S62" i="8"/>
  <c r="Q62" i="8"/>
  <c r="O62" i="8"/>
  <c r="M62" i="8"/>
  <c r="U61" i="8"/>
  <c r="S61" i="8"/>
  <c r="Q61" i="8"/>
  <c r="O61" i="8"/>
  <c r="M61" i="8"/>
  <c r="E60" i="8"/>
  <c r="W60" i="8" s="1"/>
  <c r="U59" i="8"/>
  <c r="S59" i="8"/>
  <c r="Q59" i="8"/>
  <c r="O59" i="8"/>
  <c r="M59" i="8"/>
  <c r="K59" i="8"/>
  <c r="I59" i="8"/>
  <c r="G59" i="8"/>
  <c r="W59" i="8" s="1"/>
  <c r="U58" i="8"/>
  <c r="S58" i="8"/>
  <c r="Q58" i="8"/>
  <c r="O58" i="8"/>
  <c r="M58" i="8"/>
  <c r="K58" i="8"/>
  <c r="I58" i="8"/>
  <c r="G58" i="8"/>
  <c r="W58" i="8" s="1"/>
  <c r="U57" i="8"/>
  <c r="S57" i="8"/>
  <c r="Q57" i="8"/>
  <c r="O57" i="8"/>
  <c r="M57" i="8"/>
  <c r="K57" i="8"/>
  <c r="I57" i="8"/>
  <c r="G57" i="8"/>
  <c r="W57" i="8" s="1"/>
  <c r="U56" i="8"/>
  <c r="S56" i="8"/>
  <c r="Q56" i="8"/>
  <c r="O56" i="8"/>
  <c r="M56" i="8"/>
  <c r="K56" i="8"/>
  <c r="I56" i="8"/>
  <c r="G56" i="8"/>
  <c r="W56" i="8" s="1"/>
  <c r="U55" i="8"/>
  <c r="S55" i="8"/>
  <c r="Q55" i="8"/>
  <c r="O55" i="8"/>
  <c r="M55" i="8"/>
  <c r="K55" i="8"/>
  <c r="I55" i="8"/>
  <c r="G55" i="8"/>
  <c r="W55" i="8" s="1"/>
  <c r="U54" i="8"/>
  <c r="S54" i="8"/>
  <c r="Q54" i="8"/>
  <c r="O54" i="8"/>
  <c r="M54" i="8"/>
  <c r="K54" i="8"/>
  <c r="I54" i="8"/>
  <c r="G54" i="8"/>
  <c r="W54" i="8" s="1"/>
  <c r="E53" i="8"/>
  <c r="E52" i="8"/>
  <c r="S52" i="8" s="1"/>
  <c r="U51" i="8"/>
  <c r="S51" i="8"/>
  <c r="Q51" i="8"/>
  <c r="O51" i="8"/>
  <c r="M51" i="8"/>
  <c r="K51" i="8"/>
  <c r="I51" i="8"/>
  <c r="G51" i="8"/>
  <c r="W51" i="8" s="1"/>
  <c r="U50" i="8"/>
  <c r="S50" i="8"/>
  <c r="Q50" i="8"/>
  <c r="O50" i="8"/>
  <c r="M50" i="8"/>
  <c r="U48" i="8"/>
  <c r="S48" i="8"/>
  <c r="Q48" i="8"/>
  <c r="O48" i="8"/>
  <c r="M48" i="8"/>
  <c r="K48" i="8"/>
  <c r="I48" i="8"/>
  <c r="G48" i="8"/>
  <c r="E47" i="8"/>
  <c r="U46" i="8"/>
  <c r="S46" i="8"/>
  <c r="Q46" i="8"/>
  <c r="O46" i="8"/>
  <c r="M46" i="8"/>
  <c r="K46" i="8"/>
  <c r="I46" i="8"/>
  <c r="G46" i="8"/>
  <c r="W46" i="8" s="1"/>
  <c r="U45" i="8"/>
  <c r="S45" i="8"/>
  <c r="Q45" i="8"/>
  <c r="O45" i="8"/>
  <c r="M45" i="8"/>
  <c r="K45" i="8"/>
  <c r="I45" i="8"/>
  <c r="G45" i="8"/>
  <c r="W45" i="8" s="1"/>
  <c r="U44" i="8"/>
  <c r="S44" i="8"/>
  <c r="Q44" i="8"/>
  <c r="O44" i="8"/>
  <c r="M44" i="8"/>
  <c r="K44" i="8"/>
  <c r="I44" i="8"/>
  <c r="G44" i="8"/>
  <c r="W44" i="8" s="1"/>
  <c r="E43" i="8"/>
  <c r="U43" i="8" s="1"/>
  <c r="E42" i="8"/>
  <c r="M42" i="8" s="1"/>
  <c r="U41" i="8"/>
  <c r="S41" i="8"/>
  <c r="Q41" i="8"/>
  <c r="O41" i="8"/>
  <c r="M41" i="8"/>
  <c r="K41" i="8"/>
  <c r="I41" i="8"/>
  <c r="G41" i="8"/>
  <c r="W41" i="8" s="1"/>
  <c r="E39" i="8"/>
  <c r="E38" i="8"/>
  <c r="E37" i="8"/>
  <c r="Q37" i="8" s="1"/>
  <c r="U36" i="8"/>
  <c r="S36" i="8"/>
  <c r="Q36" i="8"/>
  <c r="O36" i="8"/>
  <c r="M36" i="8"/>
  <c r="U35" i="8"/>
  <c r="S35" i="8"/>
  <c r="Q35" i="8"/>
  <c r="O35" i="8"/>
  <c r="M35" i="8"/>
  <c r="U31" i="8"/>
  <c r="S31" i="8"/>
  <c r="Q31" i="8"/>
  <c r="O31" i="8"/>
  <c r="M31" i="8"/>
  <c r="C31" i="8"/>
  <c r="E33" i="8" s="1"/>
  <c r="W33" i="8" s="1"/>
  <c r="U30" i="8"/>
  <c r="S30" i="8"/>
  <c r="Q30" i="8"/>
  <c r="O30" i="8"/>
  <c r="M30" i="8"/>
  <c r="E29" i="8"/>
  <c r="W29" i="8" s="1"/>
  <c r="E28" i="8"/>
  <c r="W28" i="8" s="1"/>
  <c r="E27" i="8"/>
  <c r="M27" i="8" s="1"/>
  <c r="U26" i="8"/>
  <c r="S26" i="8"/>
  <c r="Q26" i="8"/>
  <c r="O26" i="8"/>
  <c r="M26" i="8"/>
  <c r="U25" i="8"/>
  <c r="S25" i="8"/>
  <c r="Q25" i="8"/>
  <c r="O25" i="8"/>
  <c r="M25" i="8"/>
  <c r="E24" i="8"/>
  <c r="W24" i="8" s="1"/>
  <c r="E23" i="8"/>
  <c r="W23" i="8" s="1"/>
  <c r="E22" i="8"/>
  <c r="Q22" i="8" s="1"/>
  <c r="U21" i="8"/>
  <c r="S21" i="8"/>
  <c r="Q21" i="8"/>
  <c r="O21" i="8"/>
  <c r="M21" i="8"/>
  <c r="U20" i="8"/>
  <c r="S20" i="8"/>
  <c r="Q20" i="8"/>
  <c r="O20" i="8"/>
  <c r="M20" i="8"/>
  <c r="E19" i="8"/>
  <c r="W19" i="8" s="1"/>
  <c r="S18" i="8"/>
  <c r="Q18" i="8"/>
  <c r="N18" i="8"/>
  <c r="L18" i="8"/>
  <c r="K18" i="8"/>
  <c r="I18" i="8"/>
  <c r="G18" i="8"/>
  <c r="D18" i="8"/>
  <c r="U17" i="8"/>
  <c r="S17" i="8"/>
  <c r="Q17" i="8"/>
  <c r="O17" i="8"/>
  <c r="M17" i="8"/>
  <c r="K17" i="8"/>
  <c r="I17" i="8"/>
  <c r="G17" i="8"/>
  <c r="W17" i="8" s="1"/>
  <c r="D17" i="8"/>
  <c r="U16" i="8"/>
  <c r="S16" i="8"/>
  <c r="Q16" i="8"/>
  <c r="O16" i="8"/>
  <c r="M16" i="8"/>
  <c r="K16" i="8"/>
  <c r="I16" i="8"/>
  <c r="G16" i="8"/>
  <c r="W16" i="8" s="1"/>
  <c r="D16" i="8"/>
  <c r="U15" i="8"/>
  <c r="S15" i="8"/>
  <c r="Q15" i="8"/>
  <c r="O15" i="8"/>
  <c r="M15" i="8"/>
  <c r="K15" i="8"/>
  <c r="I15" i="8"/>
  <c r="G15" i="8"/>
  <c r="W15" i="8" s="1"/>
  <c r="D15" i="8"/>
  <c r="U14" i="8"/>
  <c r="S14" i="8"/>
  <c r="Q14" i="8"/>
  <c r="O14" i="8"/>
  <c r="M14" i="8"/>
  <c r="K14" i="8"/>
  <c r="I14" i="8"/>
  <c r="G14" i="8"/>
  <c r="W14" i="8" s="1"/>
  <c r="D14" i="8"/>
  <c r="E13" i="8"/>
  <c r="Q13" i="8" s="1"/>
  <c r="E12" i="8"/>
  <c r="G12" i="8" s="1"/>
  <c r="W12" i="8" s="1"/>
  <c r="U11" i="8"/>
  <c r="S11" i="8"/>
  <c r="Q11" i="8"/>
  <c r="O11" i="8"/>
  <c r="M11" i="8"/>
  <c r="G11" i="8"/>
  <c r="E6" i="8"/>
  <c r="E5" i="8"/>
  <c r="Z534" i="8" l="1"/>
  <c r="W523" i="8"/>
  <c r="U524" i="8"/>
  <c r="W524" i="8"/>
  <c r="U530" i="8"/>
  <c r="W530" i="8"/>
  <c r="U537" i="8"/>
  <c r="W537" i="8"/>
  <c r="U322" i="8"/>
  <c r="W322" i="8"/>
  <c r="G369" i="8"/>
  <c r="W369" i="8"/>
  <c r="U379" i="8"/>
  <c r="W379" i="8"/>
  <c r="U389" i="8"/>
  <c r="W389" i="8"/>
  <c r="U459" i="8"/>
  <c r="W459" i="8"/>
  <c r="U463" i="8"/>
  <c r="W463" i="8"/>
  <c r="U65" i="8"/>
  <c r="W65" i="8"/>
  <c r="Q69" i="8"/>
  <c r="W69" i="8"/>
  <c r="U70" i="8"/>
  <c r="W70" i="8"/>
  <c r="S74" i="8"/>
  <c r="W74" i="8"/>
  <c r="M134" i="8"/>
  <c r="W134" i="8"/>
  <c r="V18" i="8"/>
  <c r="W18" i="8" s="1"/>
  <c r="S127" i="8"/>
  <c r="W127" i="8"/>
  <c r="Q236" i="8"/>
  <c r="W236" i="8"/>
  <c r="I366" i="8"/>
  <c r="W366" i="8"/>
  <c r="K380" i="8"/>
  <c r="W380" i="8"/>
  <c r="U390" i="8"/>
  <c r="W390" i="8"/>
  <c r="U450" i="8"/>
  <c r="W450" i="8"/>
  <c r="K460" i="8"/>
  <c r="W460" i="8"/>
  <c r="I464" i="8"/>
  <c r="W464" i="8"/>
  <c r="O38" i="8"/>
  <c r="W38" i="8"/>
  <c r="U64" i="8"/>
  <c r="W64" i="8"/>
  <c r="O233" i="8"/>
  <c r="W233" i="8"/>
  <c r="M261" i="8"/>
  <c r="W261" i="8"/>
  <c r="U275" i="8"/>
  <c r="W275" i="8"/>
  <c r="U325" i="8"/>
  <c r="W325" i="8"/>
  <c r="U330" i="8"/>
  <c r="W330" i="8"/>
  <c r="I377" i="8"/>
  <c r="W377" i="8"/>
  <c r="U447" i="8"/>
  <c r="W447" i="8"/>
  <c r="M39" i="8"/>
  <c r="W39" i="8"/>
  <c r="O191" i="8"/>
  <c r="W191" i="8"/>
  <c r="U393" i="8"/>
  <c r="W393" i="8"/>
  <c r="S403" i="8"/>
  <c r="W403" i="8"/>
  <c r="U438" i="8"/>
  <c r="W438" i="8"/>
  <c r="Q448" i="8"/>
  <c r="W448" i="8"/>
  <c r="U452" i="8"/>
  <c r="W452" i="8"/>
  <c r="M457" i="8"/>
  <c r="O18" i="8"/>
  <c r="T18" i="8"/>
  <c r="U18" i="8" s="1"/>
  <c r="U543" i="8"/>
  <c r="S543" i="8"/>
  <c r="T535" i="8"/>
  <c r="Y426" i="8"/>
  <c r="Y427" i="8"/>
  <c r="Y429" i="8"/>
  <c r="Y430" i="8"/>
  <c r="Y431" i="8"/>
  <c r="Y432" i="8"/>
  <c r="Y433" i="8"/>
  <c r="Y505" i="8"/>
  <c r="Y506" i="8"/>
  <c r="Y507" i="8"/>
  <c r="Y508" i="8"/>
  <c r="Y509" i="8"/>
  <c r="Y428" i="8"/>
  <c r="U328" i="8"/>
  <c r="S537" i="8"/>
  <c r="U60" i="8"/>
  <c r="U329" i="8"/>
  <c r="Y532" i="8"/>
  <c r="S523" i="8"/>
  <c r="U541" i="8"/>
  <c r="G5" i="8"/>
  <c r="Y5" i="8" s="1"/>
  <c r="U63" i="8"/>
  <c r="O189" i="8"/>
  <c r="U274" i="8"/>
  <c r="U321" i="8"/>
  <c r="M374" i="8"/>
  <c r="K542" i="8"/>
  <c r="U29" i="8"/>
  <c r="U190" i="8"/>
  <c r="U388" i="8"/>
  <c r="M23" i="8"/>
  <c r="O98" i="8"/>
  <c r="I298" i="8"/>
  <c r="U24" i="8"/>
  <c r="U232" i="8"/>
  <c r="Y262" i="8"/>
  <c r="Y313" i="8"/>
  <c r="Y314" i="8"/>
  <c r="Y315" i="8"/>
  <c r="Y316" i="8"/>
  <c r="Y317" i="8"/>
  <c r="Y318" i="8"/>
  <c r="Y319" i="8"/>
  <c r="Y356" i="8"/>
  <c r="Y357" i="8"/>
  <c r="Y358" i="8"/>
  <c r="Y359" i="8"/>
  <c r="Y360" i="8"/>
  <c r="Y361" i="8"/>
  <c r="Y362" i="8"/>
  <c r="Y371" i="8"/>
  <c r="Y372" i="8"/>
  <c r="O217" i="8"/>
  <c r="K98" i="8"/>
  <c r="Y188" i="8"/>
  <c r="Y193" i="8"/>
  <c r="Y21" i="8"/>
  <c r="Y35" i="8"/>
  <c r="Y44" i="8"/>
  <c r="Y46" i="8"/>
  <c r="Y55" i="8"/>
  <c r="Y57" i="8"/>
  <c r="Y59" i="8"/>
  <c r="Y77" i="8"/>
  <c r="Y16" i="8"/>
  <c r="Y25" i="8"/>
  <c r="Y45" i="8"/>
  <c r="Y54" i="8"/>
  <c r="Y56" i="8"/>
  <c r="Y58" i="8"/>
  <c r="Y72" i="8"/>
  <c r="Y17" i="8"/>
  <c r="Y48" i="8"/>
  <c r="Y50" i="8"/>
  <c r="Y61" i="8"/>
  <c r="Y100" i="8"/>
  <c r="Y145" i="8"/>
  <c r="Y146" i="8"/>
  <c r="Q194" i="8"/>
  <c r="Y242" i="8"/>
  <c r="Y243" i="8"/>
  <c r="Y244" i="8"/>
  <c r="Y245" i="8"/>
  <c r="Y246" i="8"/>
  <c r="Y400" i="8"/>
  <c r="Y404" i="8"/>
  <c r="Y465" i="8"/>
  <c r="Y466" i="8"/>
  <c r="Y467" i="8"/>
  <c r="Y468" i="8"/>
  <c r="Y469" i="8"/>
  <c r="Y470" i="8"/>
  <c r="Y471" i="8"/>
  <c r="Y510" i="8"/>
  <c r="Y511" i="8"/>
  <c r="Y512" i="8"/>
  <c r="Y513" i="8"/>
  <c r="Y514" i="8"/>
  <c r="Q286" i="8"/>
  <c r="Y286" i="8" s="1"/>
  <c r="X286" i="8"/>
  <c r="Y120" i="8"/>
  <c r="Y124" i="8"/>
  <c r="Y128" i="8"/>
  <c r="Y132" i="8"/>
  <c r="Y136" i="8"/>
  <c r="Y140" i="8"/>
  <c r="Y167" i="8"/>
  <c r="U194" i="8"/>
  <c r="Y218" i="8"/>
  <c r="Y219" i="8"/>
  <c r="Y220" i="8"/>
  <c r="Y221" i="8"/>
  <c r="Y222" i="8"/>
  <c r="Y223" i="8"/>
  <c r="Y224" i="8"/>
  <c r="Y225" i="8"/>
  <c r="Y253" i="8"/>
  <c r="Y254" i="8"/>
  <c r="Y255" i="8"/>
  <c r="Y256" i="8"/>
  <c r="Y257" i="8"/>
  <c r="Y281" i="8"/>
  <c r="Y282" i="8"/>
  <c r="Y283" i="8"/>
  <c r="Y284" i="8"/>
  <c r="Y287" i="8"/>
  <c r="Y288" i="8"/>
  <c r="Y289" i="8"/>
  <c r="Y290" i="8"/>
  <c r="Y291" i="8"/>
  <c r="Y292" i="8"/>
  <c r="Y294" i="8"/>
  <c r="Y295" i="8"/>
  <c r="Y296" i="8"/>
  <c r="Y331" i="8"/>
  <c r="Y336" i="8"/>
  <c r="Y337" i="8"/>
  <c r="Y338" i="8"/>
  <c r="Y515" i="8"/>
  <c r="Y516" i="8"/>
  <c r="Y517" i="8"/>
  <c r="Y518" i="8"/>
  <c r="Y519" i="8"/>
  <c r="Y521" i="8"/>
  <c r="Y522" i="8"/>
  <c r="Y20" i="8"/>
  <c r="Y31" i="8"/>
  <c r="Y67" i="8"/>
  <c r="Y71" i="8"/>
  <c r="Y103" i="8"/>
  <c r="Y104" i="8"/>
  <c r="Y105" i="8"/>
  <c r="Y106" i="8"/>
  <c r="Y108" i="8"/>
  <c r="Y110" i="8"/>
  <c r="Y149" i="8"/>
  <c r="Y183" i="8"/>
  <c r="Y187" i="8"/>
  <c r="Y272" i="8"/>
  <c r="Y323" i="8"/>
  <c r="Y395" i="8"/>
  <c r="Y399" i="8"/>
  <c r="X534" i="8"/>
  <c r="Y86" i="8"/>
  <c r="Y152" i="8"/>
  <c r="Y163" i="8"/>
  <c r="Y173" i="8"/>
  <c r="Y196" i="8"/>
  <c r="Y198" i="8"/>
  <c r="Y199" i="8"/>
  <c r="Y201" i="8"/>
  <c r="Y202" i="8"/>
  <c r="Y204" i="8"/>
  <c r="Y251" i="8"/>
  <c r="Y276" i="8"/>
  <c r="Y381" i="8"/>
  <c r="Y382" i="8"/>
  <c r="Y383" i="8"/>
  <c r="Y384" i="8"/>
  <c r="Y385" i="8"/>
  <c r="Y386" i="8"/>
  <c r="Y387" i="8"/>
  <c r="Y484" i="8"/>
  <c r="Y91" i="8"/>
  <c r="Y197" i="8"/>
  <c r="Y200" i="8"/>
  <c r="Y11" i="8"/>
  <c r="M18" i="8"/>
  <c r="Y18" i="8" s="1"/>
  <c r="Y26" i="8"/>
  <c r="Y30" i="8"/>
  <c r="Y36" i="8"/>
  <c r="Y41" i="8"/>
  <c r="Y78" i="8"/>
  <c r="Y113" i="8"/>
  <c r="Y114" i="8"/>
  <c r="Y115" i="8"/>
  <c r="Y116" i="8"/>
  <c r="Y117" i="8"/>
  <c r="Y118" i="8"/>
  <c r="Y119" i="8"/>
  <c r="Y299" i="8"/>
  <c r="Y300" i="8"/>
  <c r="Y301" i="8"/>
  <c r="Y302" i="8"/>
  <c r="Y303" i="8"/>
  <c r="Y304" i="8"/>
  <c r="Y305" i="8"/>
  <c r="Y306" i="8"/>
  <c r="Y341" i="8"/>
  <c r="Y342" i="8"/>
  <c r="Y343" i="8"/>
  <c r="Y344" i="8"/>
  <c r="Y345" i="8"/>
  <c r="Y346" i="8"/>
  <c r="Y347" i="8"/>
  <c r="Y348" i="8"/>
  <c r="Y408" i="8"/>
  <c r="Y475" i="8"/>
  <c r="Y488" i="8"/>
  <c r="Y526" i="8"/>
  <c r="Y527" i="8"/>
  <c r="Q107" i="8"/>
  <c r="Y107" i="8" s="1"/>
  <c r="X107" i="8"/>
  <c r="Y14" i="8"/>
  <c r="Y51" i="8"/>
  <c r="Y66" i="8"/>
  <c r="Y155" i="8"/>
  <c r="Y157" i="8"/>
  <c r="Y158" i="8"/>
  <c r="Y160" i="8"/>
  <c r="Y161" i="8"/>
  <c r="Y176" i="8"/>
  <c r="Y177" i="8"/>
  <c r="Y178" i="8"/>
  <c r="Y180" i="8"/>
  <c r="Y181" i="8"/>
  <c r="Y182" i="8"/>
  <c r="Y207" i="8"/>
  <c r="Y208" i="8"/>
  <c r="Y209" i="8"/>
  <c r="Y210" i="8"/>
  <c r="Y211" i="8"/>
  <c r="Y212" i="8"/>
  <c r="Y213" i="8"/>
  <c r="Y215" i="8"/>
  <c r="Y267" i="8"/>
  <c r="Y268" i="8"/>
  <c r="Y269" i="8"/>
  <c r="Y270" i="8"/>
  <c r="Y271" i="8"/>
  <c r="Y327" i="8"/>
  <c r="Y412" i="8"/>
  <c r="Y413" i="8"/>
  <c r="Y414" i="8"/>
  <c r="Y415" i="8"/>
  <c r="Y416" i="8"/>
  <c r="Y417" i="8"/>
  <c r="Y418" i="8"/>
  <c r="Y419" i="8"/>
  <c r="Y421" i="8"/>
  <c r="Y422" i="8"/>
  <c r="Y423" i="8"/>
  <c r="Y479" i="8"/>
  <c r="Y483" i="8"/>
  <c r="Y492" i="8"/>
  <c r="Y539" i="8"/>
  <c r="Y545" i="8"/>
  <c r="Y546" i="8"/>
  <c r="Y547" i="8"/>
  <c r="Y62" i="8"/>
  <c r="Y156" i="8"/>
  <c r="Y159" i="8"/>
  <c r="Y179" i="8"/>
  <c r="Y15" i="8"/>
  <c r="Y81" i="8"/>
  <c r="Y82" i="8"/>
  <c r="Y83" i="8"/>
  <c r="Y84" i="8"/>
  <c r="Y85" i="8"/>
  <c r="Y94" i="8"/>
  <c r="Y95" i="8"/>
  <c r="Y96" i="8"/>
  <c r="Y97" i="8"/>
  <c r="Y142" i="8"/>
  <c r="Y162" i="8"/>
  <c r="Y171" i="8"/>
  <c r="Y226" i="8"/>
  <c r="Y230" i="8"/>
  <c r="Y234" i="8"/>
  <c r="Y239" i="8"/>
  <c r="Y247" i="8"/>
  <c r="Y258" i="8"/>
  <c r="Y309" i="8"/>
  <c r="Y310" i="8"/>
  <c r="Y311" i="8"/>
  <c r="Y312" i="8"/>
  <c r="Y351" i="8"/>
  <c r="Y352" i="8"/>
  <c r="Y353" i="8"/>
  <c r="Y354" i="8"/>
  <c r="Y355" i="8"/>
  <c r="Y391" i="8"/>
  <c r="Y440" i="8"/>
  <c r="Y441" i="8"/>
  <c r="Y442" i="8"/>
  <c r="Y443" i="8"/>
  <c r="Y444" i="8"/>
  <c r="Y445" i="8"/>
  <c r="Y446" i="8"/>
  <c r="Y455" i="8"/>
  <c r="Y456" i="8"/>
  <c r="Y496" i="8"/>
  <c r="Y497" i="8"/>
  <c r="Y498" i="8"/>
  <c r="Y499" i="8"/>
  <c r="Y500" i="8"/>
  <c r="Y501" i="8"/>
  <c r="Y502" i="8"/>
  <c r="Y503" i="8"/>
  <c r="G80" i="8"/>
  <c r="W80" i="8" s="1"/>
  <c r="O322" i="8"/>
  <c r="M330" i="8"/>
  <c r="M460" i="8"/>
  <c r="Q322" i="8"/>
  <c r="I447" i="8"/>
  <c r="C99" i="8"/>
  <c r="M111" i="8"/>
  <c r="M530" i="8"/>
  <c r="S27" i="8"/>
  <c r="G459" i="8"/>
  <c r="M101" i="8"/>
  <c r="U137" i="8"/>
  <c r="M393" i="8"/>
  <c r="M322" i="8"/>
  <c r="O437" i="8"/>
  <c r="M524" i="8"/>
  <c r="K53" i="8"/>
  <c r="O216" i="8"/>
  <c r="O363" i="8"/>
  <c r="O452" i="8"/>
  <c r="M12" i="8"/>
  <c r="D24" i="8"/>
  <c r="Q38" i="8"/>
  <c r="M53" i="8"/>
  <c r="M93" i="8"/>
  <c r="M189" i="8"/>
  <c r="Q216" i="8"/>
  <c r="K298" i="8"/>
  <c r="G378" i="8"/>
  <c r="O436" i="8"/>
  <c r="U448" i="8"/>
  <c r="O12" i="8"/>
  <c r="E34" i="8"/>
  <c r="O53" i="8"/>
  <c r="O65" i="8"/>
  <c r="Q93" i="8"/>
  <c r="Q189" i="8"/>
  <c r="S216" i="8"/>
  <c r="M298" i="8"/>
  <c r="E480" i="8"/>
  <c r="Q480" i="8" s="1"/>
  <c r="Q12" i="8"/>
  <c r="S65" i="8"/>
  <c r="S189" i="8"/>
  <c r="I206" i="8"/>
  <c r="M320" i="8"/>
  <c r="O324" i="8"/>
  <c r="G365" i="8"/>
  <c r="W365" i="8" s="1"/>
  <c r="I369" i="8"/>
  <c r="K379" i="8"/>
  <c r="I437" i="8"/>
  <c r="K447" i="8"/>
  <c r="O530" i="8"/>
  <c r="S29" i="8"/>
  <c r="S194" i="8"/>
  <c r="M217" i="8"/>
  <c r="S369" i="8"/>
  <c r="K437" i="8"/>
  <c r="M447" i="8"/>
  <c r="E482" i="8"/>
  <c r="C151" i="8"/>
  <c r="M437" i="8"/>
  <c r="U22" i="8"/>
  <c r="G53" i="8"/>
  <c r="W53" i="8" s="1"/>
  <c r="S63" i="8"/>
  <c r="U80" i="8"/>
  <c r="U92" i="8"/>
  <c r="O195" i="8"/>
  <c r="I216" i="8"/>
  <c r="M235" i="8"/>
  <c r="M363" i="8"/>
  <c r="O367" i="8"/>
  <c r="S448" i="8"/>
  <c r="M452" i="8"/>
  <c r="D19" i="8"/>
  <c r="D28" i="8"/>
  <c r="S37" i="8"/>
  <c r="G47" i="8"/>
  <c r="W47" i="8" s="1"/>
  <c r="S53" i="8"/>
  <c r="U98" i="8"/>
  <c r="Q101" i="8"/>
  <c r="U127" i="8"/>
  <c r="M133" i="8"/>
  <c r="G174" i="8"/>
  <c r="W174" i="8" s="1"/>
  <c r="M191" i="8"/>
  <c r="U195" i="8"/>
  <c r="O235" i="8"/>
  <c r="O321" i="8"/>
  <c r="M328" i="8"/>
  <c r="S367" i="8"/>
  <c r="U369" i="8"/>
  <c r="O378" i="8"/>
  <c r="Q451" i="8"/>
  <c r="G454" i="8"/>
  <c r="O457" i="8"/>
  <c r="G463" i="8"/>
  <c r="O524" i="8"/>
  <c r="M542" i="8"/>
  <c r="C109" i="8"/>
  <c r="D38" i="8"/>
  <c r="O47" i="8"/>
  <c r="U53" i="8"/>
  <c r="S64" i="8"/>
  <c r="Q129" i="8"/>
  <c r="S133" i="8"/>
  <c r="I174" i="8"/>
  <c r="U259" i="8"/>
  <c r="I307" i="8"/>
  <c r="U367" i="8"/>
  <c r="G374" i="8"/>
  <c r="W374" i="8" s="1"/>
  <c r="G376" i="8"/>
  <c r="S378" i="8"/>
  <c r="M394" i="8"/>
  <c r="K454" i="8"/>
  <c r="Q457" i="8"/>
  <c r="K463" i="8"/>
  <c r="S542" i="8"/>
  <c r="Q19" i="8"/>
  <c r="D22" i="8"/>
  <c r="Q23" i="8"/>
  <c r="S28" i="8"/>
  <c r="Q47" i="8"/>
  <c r="M69" i="8"/>
  <c r="G92" i="8"/>
  <c r="W92" i="8" s="1"/>
  <c r="U129" i="8"/>
  <c r="G153" i="8"/>
  <c r="W153" i="8" s="1"/>
  <c r="O174" i="8"/>
  <c r="U191" i="8"/>
  <c r="G217" i="8"/>
  <c r="W217" i="8" s="1"/>
  <c r="O232" i="8"/>
  <c r="M236" i="8"/>
  <c r="Q307" i="8"/>
  <c r="M339" i="8"/>
  <c r="G349" i="8"/>
  <c r="W349" i="8" s="1"/>
  <c r="I363" i="8"/>
  <c r="K365" i="8"/>
  <c r="I374" i="8"/>
  <c r="K376" i="8"/>
  <c r="U378" i="8"/>
  <c r="M392" i="8"/>
  <c r="U394" i="8"/>
  <c r="G439" i="8"/>
  <c r="I452" i="8"/>
  <c r="S457" i="8"/>
  <c r="E485" i="8"/>
  <c r="E493" i="8"/>
  <c r="I530" i="8"/>
  <c r="S19" i="8"/>
  <c r="S23" i="8"/>
  <c r="U47" i="8"/>
  <c r="O69" i="8"/>
  <c r="I92" i="8"/>
  <c r="S126" i="8"/>
  <c r="S139" i="8"/>
  <c r="K153" i="8"/>
  <c r="E164" i="8"/>
  <c r="S164" i="8" s="1"/>
  <c r="I217" i="8"/>
  <c r="O236" i="8"/>
  <c r="C337" i="8"/>
  <c r="U339" i="8"/>
  <c r="K349" i="8"/>
  <c r="K363" i="8"/>
  <c r="K374" i="8"/>
  <c r="M389" i="8"/>
  <c r="I424" i="8"/>
  <c r="M439" i="8"/>
  <c r="K452" i="8"/>
  <c r="Q460" i="8"/>
  <c r="E486" i="8"/>
  <c r="K530" i="8"/>
  <c r="I543" i="8"/>
  <c r="O22" i="8"/>
  <c r="K42" i="8"/>
  <c r="I53" i="8"/>
  <c r="M65" i="8"/>
  <c r="S69" i="8"/>
  <c r="K92" i="8"/>
  <c r="G98" i="8"/>
  <c r="C141" i="8"/>
  <c r="C347" i="8"/>
  <c r="U130" i="8"/>
  <c r="K137" i="8"/>
  <c r="G425" i="8"/>
  <c r="W425" i="8" s="1"/>
  <c r="K461" i="8"/>
  <c r="O13" i="8"/>
  <c r="S22" i="8"/>
  <c r="Q27" i="8"/>
  <c r="C40" i="8"/>
  <c r="U42" i="8"/>
  <c r="Q63" i="8"/>
  <c r="Q65" i="8"/>
  <c r="S92" i="8"/>
  <c r="M98" i="8"/>
  <c r="K101" i="8"/>
  <c r="M137" i="8"/>
  <c r="M206" i="8"/>
  <c r="S217" i="8"/>
  <c r="U233" i="8"/>
  <c r="S320" i="8"/>
  <c r="I340" i="8"/>
  <c r="I350" i="8"/>
  <c r="G380" i="8"/>
  <c r="Q33" i="8"/>
  <c r="S33" i="8"/>
  <c r="Q154" i="8"/>
  <c r="K154" i="8"/>
  <c r="U184" i="8"/>
  <c r="Q184" i="8"/>
  <c r="O184" i="8"/>
  <c r="U186" i="8"/>
  <c r="Q186" i="8"/>
  <c r="O186" i="8"/>
  <c r="S190" i="8"/>
  <c r="C203" i="8"/>
  <c r="Q205" i="8"/>
  <c r="K241" i="8"/>
  <c r="Q68" i="8"/>
  <c r="Q74" i="8"/>
  <c r="O123" i="8"/>
  <c r="S123" i="8"/>
  <c r="U166" i="8"/>
  <c r="U19" i="8"/>
  <c r="U28" i="8"/>
  <c r="O42" i="8"/>
  <c r="K60" i="8"/>
  <c r="O68" i="8"/>
  <c r="U74" i="8"/>
  <c r="M89" i="8"/>
  <c r="U111" i="8"/>
  <c r="Q111" i="8"/>
  <c r="K111" i="8"/>
  <c r="O121" i="8"/>
  <c r="S121" i="8"/>
  <c r="Q121" i="8"/>
  <c r="M123" i="8"/>
  <c r="O126" i="8"/>
  <c r="M126" i="8"/>
  <c r="U126" i="8"/>
  <c r="M184" i="8"/>
  <c r="M186" i="8"/>
  <c r="I195" i="8"/>
  <c r="G195" i="8"/>
  <c r="W195" i="8" s="1"/>
  <c r="S195" i="8"/>
  <c r="Q195" i="8"/>
  <c r="K205" i="8"/>
  <c r="M231" i="8"/>
  <c r="E277" i="8"/>
  <c r="M277" i="8" s="1"/>
  <c r="E279" i="8"/>
  <c r="E278" i="8"/>
  <c r="U525" i="8"/>
  <c r="I525" i="8"/>
  <c r="I60" i="8"/>
  <c r="Q131" i="8"/>
  <c r="S13" i="8"/>
  <c r="M24" i="8"/>
  <c r="S12" i="8"/>
  <c r="U13" i="8"/>
  <c r="M22" i="8"/>
  <c r="O23" i="8"/>
  <c r="O24" i="8"/>
  <c r="U27" i="8"/>
  <c r="D29" i="8"/>
  <c r="M38" i="8"/>
  <c r="S42" i="8"/>
  <c r="S47" i="8"/>
  <c r="M60" i="8"/>
  <c r="S68" i="8"/>
  <c r="U93" i="8"/>
  <c r="G111" i="8"/>
  <c r="W111" i="8" s="1"/>
  <c r="M121" i="8"/>
  <c r="Q123" i="8"/>
  <c r="Q126" i="8"/>
  <c r="E169" i="8"/>
  <c r="S184" i="8"/>
  <c r="S186" i="8"/>
  <c r="K195" i="8"/>
  <c r="U265" i="8"/>
  <c r="U368" i="8"/>
  <c r="Q368" i="8"/>
  <c r="O368" i="8"/>
  <c r="M368" i="8"/>
  <c r="K368" i="8"/>
  <c r="I368" i="8"/>
  <c r="G368" i="8"/>
  <c r="Q370" i="8"/>
  <c r="M370" i="8"/>
  <c r="M481" i="8"/>
  <c r="O481" i="8"/>
  <c r="M495" i="8"/>
  <c r="O495" i="8"/>
  <c r="O60" i="8"/>
  <c r="U68" i="8"/>
  <c r="Q70" i="8"/>
  <c r="M70" i="8"/>
  <c r="U87" i="8"/>
  <c r="U102" i="8"/>
  <c r="I102" i="8"/>
  <c r="U175" i="8"/>
  <c r="Q175" i="8"/>
  <c r="M175" i="8"/>
  <c r="Q228" i="8"/>
  <c r="U308" i="8"/>
  <c r="S308" i="8"/>
  <c r="Q308" i="8"/>
  <c r="O308" i="8"/>
  <c r="K308" i="8"/>
  <c r="G308" i="8"/>
  <c r="W308" i="8" s="1"/>
  <c r="Q373" i="8"/>
  <c r="M373" i="8"/>
  <c r="S24" i="8"/>
  <c r="M29" i="8"/>
  <c r="Q60" i="8"/>
  <c r="M64" i="8"/>
  <c r="O70" i="8"/>
  <c r="M87" i="8"/>
  <c r="G102" i="8"/>
  <c r="W102" i="8" s="1"/>
  <c r="U123" i="8"/>
  <c r="O125" i="8"/>
  <c r="M125" i="8"/>
  <c r="U125" i="8"/>
  <c r="M138" i="8"/>
  <c r="M143" i="8"/>
  <c r="I143" i="8"/>
  <c r="G175" i="8"/>
  <c r="W175" i="8" s="1"/>
  <c r="U185" i="8"/>
  <c r="Q185" i="8"/>
  <c r="O185" i="8"/>
  <c r="M228" i="8"/>
  <c r="M308" i="8"/>
  <c r="U326" i="8"/>
  <c r="Q326" i="8"/>
  <c r="O326" i="8"/>
  <c r="M326" i="8"/>
  <c r="Q449" i="8"/>
  <c r="O449" i="8"/>
  <c r="M449" i="8"/>
  <c r="K449" i="8"/>
  <c r="I449" i="8"/>
  <c r="U540" i="8"/>
  <c r="O540" i="8"/>
  <c r="M540" i="8"/>
  <c r="K540" i="8"/>
  <c r="I540" i="8"/>
  <c r="Q24" i="8"/>
  <c r="O28" i="8"/>
  <c r="O29" i="8"/>
  <c r="G42" i="8"/>
  <c r="W42" i="8" s="1"/>
  <c r="M63" i="8"/>
  <c r="O64" i="8"/>
  <c r="S70" i="8"/>
  <c r="K102" i="8"/>
  <c r="O122" i="8"/>
  <c r="U122" i="8"/>
  <c r="M122" i="8"/>
  <c r="Q125" i="8"/>
  <c r="U135" i="8"/>
  <c r="S144" i="8"/>
  <c r="I144" i="8"/>
  <c r="S175" i="8"/>
  <c r="M185" i="8"/>
  <c r="U228" i="8"/>
  <c r="O190" i="8"/>
  <c r="Q190" i="8"/>
  <c r="M190" i="8"/>
  <c r="M68" i="8"/>
  <c r="G6" i="8"/>
  <c r="Y6" i="8" s="1"/>
  <c r="G13" i="8"/>
  <c r="W13" i="8" s="1"/>
  <c r="G19" i="8"/>
  <c r="M13" i="8"/>
  <c r="O19" i="8"/>
  <c r="U23" i="8"/>
  <c r="O27" i="8"/>
  <c r="Q28" i="8"/>
  <c r="Q29" i="8"/>
  <c r="O39" i="8"/>
  <c r="I42" i="8"/>
  <c r="I43" i="8"/>
  <c r="O63" i="8"/>
  <c r="Q64" i="8"/>
  <c r="U73" i="8"/>
  <c r="S88" i="8"/>
  <c r="G93" i="8"/>
  <c r="W93" i="8" s="1"/>
  <c r="O101" i="8"/>
  <c r="G101" i="8"/>
  <c r="W101" i="8" s="1"/>
  <c r="Q102" i="8"/>
  <c r="Q112" i="8"/>
  <c r="Q122" i="8"/>
  <c r="S125" i="8"/>
  <c r="Q127" i="8"/>
  <c r="O127" i="8"/>
  <c r="M127" i="8"/>
  <c r="M135" i="8"/>
  <c r="U174" i="8"/>
  <c r="S174" i="8"/>
  <c r="M174" i="8"/>
  <c r="K174" i="8"/>
  <c r="C172" i="8"/>
  <c r="S185" i="8"/>
  <c r="Q237" i="8"/>
  <c r="O237" i="8"/>
  <c r="M237" i="8"/>
  <c r="Q434" i="8"/>
  <c r="O434" i="8"/>
  <c r="M434" i="8"/>
  <c r="K434" i="8"/>
  <c r="U69" i="8"/>
  <c r="Q92" i="8"/>
  <c r="Q98" i="8"/>
  <c r="E165" i="8"/>
  <c r="U189" i="8"/>
  <c r="O298" i="8"/>
  <c r="O320" i="8"/>
  <c r="Q321" i="8"/>
  <c r="S322" i="8"/>
  <c r="Q324" i="8"/>
  <c r="I339" i="8"/>
  <c r="Q340" i="8"/>
  <c r="M349" i="8"/>
  <c r="U363" i="8"/>
  <c r="M365" i="8"/>
  <c r="O374" i="8"/>
  <c r="M376" i="8"/>
  <c r="M379" i="8"/>
  <c r="S380" i="8"/>
  <c r="K424" i="8"/>
  <c r="Q436" i="8"/>
  <c r="O439" i="8"/>
  <c r="M454" i="8"/>
  <c r="K458" i="8"/>
  <c r="U461" i="8"/>
  <c r="M463" i="8"/>
  <c r="K528" i="8"/>
  <c r="K543" i="8"/>
  <c r="E250" i="8"/>
  <c r="Q298" i="8"/>
  <c r="Q320" i="8"/>
  <c r="S321" i="8"/>
  <c r="K339" i="8"/>
  <c r="O349" i="8"/>
  <c r="O365" i="8"/>
  <c r="O376" i="8"/>
  <c r="O379" i="8"/>
  <c r="U380" i="8"/>
  <c r="M403" i="8"/>
  <c r="C422" i="8"/>
  <c r="M424" i="8"/>
  <c r="S436" i="8"/>
  <c r="Q439" i="8"/>
  <c r="O454" i="8"/>
  <c r="M458" i="8"/>
  <c r="O463" i="8"/>
  <c r="E494" i="8"/>
  <c r="U528" i="8"/>
  <c r="M543" i="8"/>
  <c r="Q365" i="8"/>
  <c r="Q376" i="8"/>
  <c r="Q379" i="8"/>
  <c r="O403" i="8"/>
  <c r="O424" i="8"/>
  <c r="I438" i="8"/>
  <c r="S439" i="8"/>
  <c r="G448" i="8"/>
  <c r="Q454" i="8"/>
  <c r="U458" i="8"/>
  <c r="Q462" i="8"/>
  <c r="I524" i="8"/>
  <c r="O542" i="8"/>
  <c r="Q191" i="8"/>
  <c r="K206" i="8"/>
  <c r="M216" i="8"/>
  <c r="K217" i="8"/>
  <c r="M325" i="8"/>
  <c r="M329" i="8"/>
  <c r="O339" i="8"/>
  <c r="G363" i="8"/>
  <c r="W363" i="8" s="1"/>
  <c r="S365" i="8"/>
  <c r="G367" i="8"/>
  <c r="K369" i="8"/>
  <c r="S376" i="8"/>
  <c r="M388" i="8"/>
  <c r="M390" i="8"/>
  <c r="Q403" i="8"/>
  <c r="G447" i="8"/>
  <c r="G452" i="8"/>
  <c r="S454" i="8"/>
  <c r="O460" i="8"/>
  <c r="K524" i="8"/>
  <c r="Q542" i="8"/>
  <c r="S191" i="8"/>
  <c r="O325" i="8"/>
  <c r="U365" i="8"/>
  <c r="U376" i="8"/>
  <c r="Q325" i="8"/>
  <c r="M321" i="8"/>
  <c r="M324" i="8"/>
  <c r="I349" i="8"/>
  <c r="I365" i="8"/>
  <c r="I376" i="8"/>
  <c r="I379" i="8"/>
  <c r="I380" i="8"/>
  <c r="U425" i="8"/>
  <c r="K439" i="8"/>
  <c r="G450" i="8"/>
  <c r="I454" i="8"/>
  <c r="G458" i="8"/>
  <c r="W458" i="8" s="1"/>
  <c r="S459" i="8"/>
  <c r="G461" i="8"/>
  <c r="I463" i="8"/>
  <c r="I541" i="8"/>
  <c r="G543" i="8"/>
  <c r="S168" i="8"/>
  <c r="O168" i="8"/>
  <c r="M168" i="8"/>
  <c r="Q168" i="8"/>
  <c r="U168" i="8"/>
  <c r="Q75" i="8"/>
  <c r="O75" i="8"/>
  <c r="M148" i="8"/>
  <c r="I148" i="8"/>
  <c r="U148" i="8"/>
  <c r="G148" i="8"/>
  <c r="W148" i="8" s="1"/>
  <c r="S150" i="8"/>
  <c r="O150" i="8"/>
  <c r="M150" i="8"/>
  <c r="D12" i="8"/>
  <c r="U12" i="8"/>
  <c r="I19" i="8"/>
  <c r="D23" i="8"/>
  <c r="D27" i="8"/>
  <c r="S38" i="8"/>
  <c r="Q39" i="8"/>
  <c r="Q42" i="8"/>
  <c r="K43" i="8"/>
  <c r="I47" i="8"/>
  <c r="G52" i="8"/>
  <c r="W52" i="8" s="1"/>
  <c r="U52" i="8"/>
  <c r="Q53" i="8"/>
  <c r="S60" i="8"/>
  <c r="M75" i="8"/>
  <c r="I80" i="8"/>
  <c r="S89" i="8"/>
  <c r="O93" i="8"/>
  <c r="K93" i="8"/>
  <c r="I93" i="8"/>
  <c r="C91" i="8"/>
  <c r="Q137" i="8"/>
  <c r="O137" i="8"/>
  <c r="S138" i="8"/>
  <c r="O143" i="8"/>
  <c r="G147" i="8"/>
  <c r="W147" i="8" s="1"/>
  <c r="K148" i="8"/>
  <c r="G150" i="8"/>
  <c r="Q153" i="8"/>
  <c r="S154" i="8"/>
  <c r="E170" i="8"/>
  <c r="W170" i="8" s="1"/>
  <c r="S205" i="8"/>
  <c r="O227" i="8"/>
  <c r="Q232" i="8"/>
  <c r="M232" i="8"/>
  <c r="C238" i="8"/>
  <c r="E264" i="8"/>
  <c r="U79" i="8"/>
  <c r="G79" i="8"/>
  <c r="W79" i="8" s="1"/>
  <c r="S79" i="8"/>
  <c r="Q79" i="8"/>
  <c r="C77" i="8"/>
  <c r="Q134" i="8"/>
  <c r="O134" i="8"/>
  <c r="Q274" i="8"/>
  <c r="O274" i="8"/>
  <c r="M274" i="8"/>
  <c r="S274" i="8"/>
  <c r="K19" i="8"/>
  <c r="U33" i="8"/>
  <c r="U37" i="8"/>
  <c r="S39" i="8"/>
  <c r="M43" i="8"/>
  <c r="K47" i="8"/>
  <c r="I52" i="8"/>
  <c r="O74" i="8"/>
  <c r="S75" i="8"/>
  <c r="K79" i="8"/>
  <c r="O80" i="8"/>
  <c r="Q88" i="8"/>
  <c r="O88" i="8"/>
  <c r="U89" i="8"/>
  <c r="U112" i="8"/>
  <c r="S130" i="8"/>
  <c r="O130" i="8"/>
  <c r="M130" i="8"/>
  <c r="U131" i="8"/>
  <c r="S134" i="8"/>
  <c r="U138" i="8"/>
  <c r="U144" i="8"/>
  <c r="O148" i="8"/>
  <c r="I150" i="8"/>
  <c r="S166" i="8"/>
  <c r="O166" i="8"/>
  <c r="M166" i="8"/>
  <c r="O194" i="8"/>
  <c r="K194" i="8"/>
  <c r="C192" i="8"/>
  <c r="I194" i="8"/>
  <c r="Q241" i="8"/>
  <c r="M241" i="8"/>
  <c r="G241" i="8"/>
  <c r="W241" i="8" s="1"/>
  <c r="U241" i="8"/>
  <c r="S241" i="8"/>
  <c r="O241" i="8"/>
  <c r="M297" i="8"/>
  <c r="K297" i="8"/>
  <c r="C295" i="8"/>
  <c r="I297" i="8"/>
  <c r="U297" i="8"/>
  <c r="S297" i="8"/>
  <c r="Q297" i="8"/>
  <c r="O297" i="8"/>
  <c r="Q334" i="8"/>
  <c r="M334" i="8"/>
  <c r="U334" i="8"/>
  <c r="S334" i="8"/>
  <c r="O334" i="8"/>
  <c r="E411" i="8"/>
  <c r="W411" i="8" s="1"/>
  <c r="E410" i="8"/>
  <c r="W410" i="8" s="1"/>
  <c r="E409" i="8"/>
  <c r="W409" i="8" s="1"/>
  <c r="S147" i="8"/>
  <c r="O147" i="8"/>
  <c r="M147" i="8"/>
  <c r="S227" i="8"/>
  <c r="M227" i="8"/>
  <c r="M19" i="8"/>
  <c r="E32" i="8"/>
  <c r="D33" i="8"/>
  <c r="D37" i="8"/>
  <c r="U38" i="8"/>
  <c r="O43" i="8"/>
  <c r="M47" i="8"/>
  <c r="K52" i="8"/>
  <c r="G60" i="8"/>
  <c r="M74" i="8"/>
  <c r="U75" i="8"/>
  <c r="M79" i="8"/>
  <c r="M88" i="8"/>
  <c r="S102" i="8"/>
  <c r="O102" i="8"/>
  <c r="M102" i="8"/>
  <c r="Q130" i="8"/>
  <c r="Q133" i="8"/>
  <c r="O133" i="8"/>
  <c r="U134" i="8"/>
  <c r="K147" i="8"/>
  <c r="Q148" i="8"/>
  <c r="K150" i="8"/>
  <c r="Q166" i="8"/>
  <c r="O175" i="8"/>
  <c r="K175" i="8"/>
  <c r="I175" i="8"/>
  <c r="G194" i="8"/>
  <c r="W194" i="8" s="1"/>
  <c r="U206" i="8"/>
  <c r="G206" i="8"/>
  <c r="W206" i="8" s="1"/>
  <c r="S206" i="8"/>
  <c r="Q206" i="8"/>
  <c r="S229" i="8"/>
  <c r="O229" i="8"/>
  <c r="U229" i="8"/>
  <c r="Q229" i="8"/>
  <c r="M229" i="8"/>
  <c r="S232" i="8"/>
  <c r="I241" i="8"/>
  <c r="G297" i="8"/>
  <c r="W297" i="8" s="1"/>
  <c r="U39" i="8"/>
  <c r="Q43" i="8"/>
  <c r="M52" i="8"/>
  <c r="O73" i="8"/>
  <c r="O79" i="8"/>
  <c r="S112" i="8"/>
  <c r="O112" i="8"/>
  <c r="M112" i="8"/>
  <c r="Q139" i="8"/>
  <c r="O139" i="8"/>
  <c r="Q144" i="8"/>
  <c r="M144" i="8"/>
  <c r="K144" i="8"/>
  <c r="Q147" i="8"/>
  <c r="S148" i="8"/>
  <c r="Q150" i="8"/>
  <c r="U227" i="8"/>
  <c r="U375" i="8"/>
  <c r="G375" i="8"/>
  <c r="S375" i="8"/>
  <c r="O375" i="8"/>
  <c r="M375" i="8"/>
  <c r="K375" i="8"/>
  <c r="Q375" i="8"/>
  <c r="I375" i="8"/>
  <c r="M33" i="8"/>
  <c r="M37" i="8"/>
  <c r="D39" i="8"/>
  <c r="S43" i="8"/>
  <c r="O52" i="8"/>
  <c r="M73" i="8"/>
  <c r="Q87" i="8"/>
  <c r="O87" i="8"/>
  <c r="G112" i="8"/>
  <c r="W112" i="8" s="1"/>
  <c r="S129" i="8"/>
  <c r="O129" i="8"/>
  <c r="M129" i="8"/>
  <c r="Q135" i="8"/>
  <c r="O135" i="8"/>
  <c r="M139" i="8"/>
  <c r="U143" i="8"/>
  <c r="G143" i="8"/>
  <c r="W143" i="8" s="1"/>
  <c r="S143" i="8"/>
  <c r="Q143" i="8"/>
  <c r="G144" i="8"/>
  <c r="W144" i="8" s="1"/>
  <c r="S153" i="8"/>
  <c r="O153" i="8"/>
  <c r="M153" i="8"/>
  <c r="M154" i="8"/>
  <c r="I154" i="8"/>
  <c r="U154" i="8"/>
  <c r="G154" i="8"/>
  <c r="W154" i="8" s="1"/>
  <c r="M205" i="8"/>
  <c r="I205" i="8"/>
  <c r="U205" i="8"/>
  <c r="G205" i="8"/>
  <c r="W205" i="8" s="1"/>
  <c r="Q231" i="8"/>
  <c r="U231" i="8"/>
  <c r="Q277" i="8"/>
  <c r="U277" i="8"/>
  <c r="S277" i="8"/>
  <c r="O33" i="8"/>
  <c r="O37" i="8"/>
  <c r="C50" i="8"/>
  <c r="Q52" i="8"/>
  <c r="Q73" i="8"/>
  <c r="I112" i="8"/>
  <c r="U147" i="8"/>
  <c r="U150" i="8"/>
  <c r="U240" i="8"/>
  <c r="G240" i="8"/>
  <c r="W240" i="8" s="1"/>
  <c r="S240" i="8"/>
  <c r="I240" i="8"/>
  <c r="Q240" i="8"/>
  <c r="O240" i="8"/>
  <c r="S248" i="8"/>
  <c r="Q248" i="8"/>
  <c r="O248" i="8"/>
  <c r="M248" i="8"/>
  <c r="Q273" i="8"/>
  <c r="O273" i="8"/>
  <c r="M273" i="8"/>
  <c r="U273" i="8"/>
  <c r="S273" i="8"/>
  <c r="G43" i="8"/>
  <c r="W43" i="8" s="1"/>
  <c r="S73" i="8"/>
  <c r="Q80" i="8"/>
  <c r="M80" i="8"/>
  <c r="K80" i="8"/>
  <c r="S87" i="8"/>
  <c r="Q89" i="8"/>
  <c r="O89" i="8"/>
  <c r="K112" i="8"/>
  <c r="S131" i="8"/>
  <c r="O131" i="8"/>
  <c r="M131" i="8"/>
  <c r="S135" i="8"/>
  <c r="Q138" i="8"/>
  <c r="O138" i="8"/>
  <c r="U139" i="8"/>
  <c r="K143" i="8"/>
  <c r="O144" i="8"/>
  <c r="I153" i="8"/>
  <c r="O154" i="8"/>
  <c r="O205" i="8"/>
  <c r="O231" i="8"/>
  <c r="K240" i="8"/>
  <c r="U248" i="8"/>
  <c r="S265" i="8"/>
  <c r="Q265" i="8"/>
  <c r="O265" i="8"/>
  <c r="M265" i="8"/>
  <c r="E263" i="8"/>
  <c r="O92" i="8"/>
  <c r="S98" i="8"/>
  <c r="S101" i="8"/>
  <c r="S111" i="8"/>
  <c r="Q233" i="8"/>
  <c r="Q235" i="8"/>
  <c r="S260" i="8"/>
  <c r="Q260" i="8"/>
  <c r="O260" i="8"/>
  <c r="U261" i="8"/>
  <c r="S307" i="8"/>
  <c r="M377" i="8"/>
  <c r="Q174" i="8"/>
  <c r="G216" i="8"/>
  <c r="W216" i="8" s="1"/>
  <c r="U216" i="8"/>
  <c r="Q217" i="8"/>
  <c r="S228" i="8"/>
  <c r="O228" i="8"/>
  <c r="M233" i="8"/>
  <c r="U237" i="8"/>
  <c r="S237" i="8"/>
  <c r="E249" i="8"/>
  <c r="M260" i="8"/>
  <c r="K366" i="8"/>
  <c r="U366" i="8"/>
  <c r="G366" i="8"/>
  <c r="S366" i="8"/>
  <c r="Q366" i="8"/>
  <c r="O366" i="8"/>
  <c r="U364" i="8"/>
  <c r="G364" i="8"/>
  <c r="W364" i="8" s="1"/>
  <c r="S364" i="8"/>
  <c r="O364" i="8"/>
  <c r="M364" i="8"/>
  <c r="K364" i="8"/>
  <c r="I98" i="8"/>
  <c r="I101" i="8"/>
  <c r="I111" i="8"/>
  <c r="C214" i="8"/>
  <c r="S233" i="8"/>
  <c r="U236" i="8"/>
  <c r="S236" i="8"/>
  <c r="S259" i="8"/>
  <c r="Q259" i="8"/>
  <c r="O259" i="8"/>
  <c r="U260" i="8"/>
  <c r="U350" i="8"/>
  <c r="G350" i="8"/>
  <c r="W350" i="8" s="1"/>
  <c r="S350" i="8"/>
  <c r="O350" i="8"/>
  <c r="M350" i="8"/>
  <c r="K350" i="8"/>
  <c r="I364" i="8"/>
  <c r="M366" i="8"/>
  <c r="S370" i="8"/>
  <c r="O370" i="8"/>
  <c r="K370" i="8"/>
  <c r="I370" i="8"/>
  <c r="U370" i="8"/>
  <c r="G370" i="8"/>
  <c r="S373" i="8"/>
  <c r="O373" i="8"/>
  <c r="K373" i="8"/>
  <c r="C371" i="8"/>
  <c r="I373" i="8"/>
  <c r="U373" i="8"/>
  <c r="G373" i="8"/>
  <c r="W373" i="8" s="1"/>
  <c r="Q275" i="8"/>
  <c r="O275" i="8"/>
  <c r="M275" i="8"/>
  <c r="O307" i="8"/>
  <c r="M307" i="8"/>
  <c r="K307" i="8"/>
  <c r="C305" i="8"/>
  <c r="U340" i="8"/>
  <c r="G340" i="8"/>
  <c r="W340" i="8" s="1"/>
  <c r="S340" i="8"/>
  <c r="O340" i="8"/>
  <c r="M340" i="8"/>
  <c r="K340" i="8"/>
  <c r="Q364" i="8"/>
  <c r="U235" i="8"/>
  <c r="S235" i="8"/>
  <c r="S261" i="8"/>
  <c r="Q261" i="8"/>
  <c r="O261" i="8"/>
  <c r="S275" i="8"/>
  <c r="G307" i="8"/>
  <c r="W307" i="8" s="1"/>
  <c r="C361" i="8"/>
  <c r="U406" i="8"/>
  <c r="S406" i="8"/>
  <c r="Q406" i="8"/>
  <c r="O406" i="8"/>
  <c r="M406" i="8"/>
  <c r="U473" i="8"/>
  <c r="S473" i="8"/>
  <c r="Q473" i="8"/>
  <c r="O473" i="8"/>
  <c r="M473" i="8"/>
  <c r="K377" i="8"/>
  <c r="U377" i="8"/>
  <c r="G377" i="8"/>
  <c r="S377" i="8"/>
  <c r="Q377" i="8"/>
  <c r="O377" i="8"/>
  <c r="S298" i="8"/>
  <c r="S324" i="8"/>
  <c r="S325" i="8"/>
  <c r="S326" i="8"/>
  <c r="O328" i="8"/>
  <c r="O329" i="8"/>
  <c r="O330" i="8"/>
  <c r="Q339" i="8"/>
  <c r="Q349" i="8"/>
  <c r="Q363" i="8"/>
  <c r="I367" i="8"/>
  <c r="S368" i="8"/>
  <c r="M369" i="8"/>
  <c r="Q374" i="8"/>
  <c r="I378" i="8"/>
  <c r="S379" i="8"/>
  <c r="M380" i="8"/>
  <c r="O388" i="8"/>
  <c r="O389" i="8"/>
  <c r="O390" i="8"/>
  <c r="S392" i="8"/>
  <c r="Q392" i="8"/>
  <c r="O392" i="8"/>
  <c r="S394" i="8"/>
  <c r="Q394" i="8"/>
  <c r="O394" i="8"/>
  <c r="I425" i="8"/>
  <c r="U435" i="8"/>
  <c r="S438" i="8"/>
  <c r="I450" i="8"/>
  <c r="S451" i="8"/>
  <c r="U474" i="8"/>
  <c r="S474" i="8"/>
  <c r="Q474" i="8"/>
  <c r="O474" i="8"/>
  <c r="M474" i="8"/>
  <c r="Q328" i="8"/>
  <c r="Q329" i="8"/>
  <c r="Q330" i="8"/>
  <c r="E332" i="8"/>
  <c r="E333" i="8"/>
  <c r="W333" i="8" s="1"/>
  <c r="S339" i="8"/>
  <c r="S349" i="8"/>
  <c r="S363" i="8"/>
  <c r="K367" i="8"/>
  <c r="O369" i="8"/>
  <c r="S374" i="8"/>
  <c r="K378" i="8"/>
  <c r="O380" i="8"/>
  <c r="Q388" i="8"/>
  <c r="Q389" i="8"/>
  <c r="Q390" i="8"/>
  <c r="S425" i="8"/>
  <c r="C432" i="8"/>
  <c r="K450" i="8"/>
  <c r="U453" i="8"/>
  <c r="G453" i="8"/>
  <c r="S453" i="8"/>
  <c r="Q453" i="8"/>
  <c r="O453" i="8"/>
  <c r="M453" i="8"/>
  <c r="K453" i="8"/>
  <c r="E478" i="8"/>
  <c r="W478" i="8" s="1"/>
  <c r="E477" i="8"/>
  <c r="W477" i="8" s="1"/>
  <c r="E476" i="8"/>
  <c r="S529" i="8"/>
  <c r="Q529" i="8"/>
  <c r="O529" i="8"/>
  <c r="M529" i="8"/>
  <c r="K529" i="8"/>
  <c r="I529" i="8"/>
  <c r="U529" i="8"/>
  <c r="G529" i="8"/>
  <c r="Q537" i="8"/>
  <c r="O537" i="8"/>
  <c r="M537" i="8"/>
  <c r="K537" i="8"/>
  <c r="I537" i="8"/>
  <c r="G298" i="8"/>
  <c r="W298" i="8" s="1"/>
  <c r="I308" i="8"/>
  <c r="S328" i="8"/>
  <c r="S329" i="8"/>
  <c r="S330" i="8"/>
  <c r="M367" i="8"/>
  <c r="Q369" i="8"/>
  <c r="M378" i="8"/>
  <c r="G379" i="8"/>
  <c r="Q380" i="8"/>
  <c r="S388" i="8"/>
  <c r="S389" i="8"/>
  <c r="S390" i="8"/>
  <c r="U403" i="8"/>
  <c r="M436" i="8"/>
  <c r="K436" i="8"/>
  <c r="I436" i="8"/>
  <c r="U436" i="8"/>
  <c r="G436" i="8"/>
  <c r="W436" i="8" s="1"/>
  <c r="O448" i="8"/>
  <c r="M448" i="8"/>
  <c r="K448" i="8"/>
  <c r="I448" i="8"/>
  <c r="I453" i="8"/>
  <c r="S462" i="8"/>
  <c r="O462" i="8"/>
  <c r="M462" i="8"/>
  <c r="K462" i="8"/>
  <c r="I462" i="8"/>
  <c r="U462" i="8"/>
  <c r="G462" i="8"/>
  <c r="G537" i="8"/>
  <c r="U405" i="8"/>
  <c r="S405" i="8"/>
  <c r="Q405" i="8"/>
  <c r="U407" i="8"/>
  <c r="S407" i="8"/>
  <c r="Q407" i="8"/>
  <c r="S435" i="8"/>
  <c r="Q435" i="8"/>
  <c r="O435" i="8"/>
  <c r="M435" i="8"/>
  <c r="Q367" i="8"/>
  <c r="Q378" i="8"/>
  <c r="S393" i="8"/>
  <c r="Q393" i="8"/>
  <c r="O393" i="8"/>
  <c r="E398" i="8"/>
  <c r="W398" i="8" s="1"/>
  <c r="E397" i="8"/>
  <c r="W397" i="8" s="1"/>
  <c r="E396" i="8"/>
  <c r="M405" i="8"/>
  <c r="M407" i="8"/>
  <c r="G435" i="8"/>
  <c r="W435" i="8" s="1"/>
  <c r="U464" i="8"/>
  <c r="G464" i="8"/>
  <c r="S464" i="8"/>
  <c r="Q464" i="8"/>
  <c r="O464" i="8"/>
  <c r="M464" i="8"/>
  <c r="K464" i="8"/>
  <c r="U487" i="8"/>
  <c r="S487" i="8"/>
  <c r="Q487" i="8"/>
  <c r="O487" i="8"/>
  <c r="M487" i="8"/>
  <c r="O405" i="8"/>
  <c r="O407" i="8"/>
  <c r="I435" i="8"/>
  <c r="Q438" i="8"/>
  <c r="O438" i="8"/>
  <c r="M438" i="8"/>
  <c r="K438" i="8"/>
  <c r="M451" i="8"/>
  <c r="K451" i="8"/>
  <c r="I451" i="8"/>
  <c r="U451" i="8"/>
  <c r="G451" i="8"/>
  <c r="E491" i="8"/>
  <c r="W491" i="8" s="1"/>
  <c r="E490" i="8"/>
  <c r="W490" i="8" s="1"/>
  <c r="E489" i="8"/>
  <c r="W489" i="8" s="1"/>
  <c r="Q425" i="8"/>
  <c r="O425" i="8"/>
  <c r="M425" i="8"/>
  <c r="K425" i="8"/>
  <c r="K435" i="8"/>
  <c r="G438" i="8"/>
  <c r="C445" i="8"/>
  <c r="S450" i="8"/>
  <c r="Q450" i="8"/>
  <c r="O450" i="8"/>
  <c r="M450" i="8"/>
  <c r="O451" i="8"/>
  <c r="U472" i="8"/>
  <c r="S472" i="8"/>
  <c r="Q472" i="8"/>
  <c r="O472" i="8"/>
  <c r="M472" i="8"/>
  <c r="Q523" i="8"/>
  <c r="O523" i="8"/>
  <c r="M523" i="8"/>
  <c r="K523" i="8"/>
  <c r="I523" i="8"/>
  <c r="G523" i="8"/>
  <c r="Q424" i="8"/>
  <c r="S434" i="8"/>
  <c r="Q437" i="8"/>
  <c r="O447" i="8"/>
  <c r="S449" i="8"/>
  <c r="Q452" i="8"/>
  <c r="O458" i="8"/>
  <c r="I459" i="8"/>
  <c r="S460" i="8"/>
  <c r="M461" i="8"/>
  <c r="Q463" i="8"/>
  <c r="Q481" i="8"/>
  <c r="Q495" i="8"/>
  <c r="Q524" i="8"/>
  <c r="K525" i="8"/>
  <c r="M528" i="8"/>
  <c r="Q530" i="8"/>
  <c r="E534" i="8"/>
  <c r="Q540" i="8"/>
  <c r="K541" i="8"/>
  <c r="O543" i="8"/>
  <c r="S424" i="8"/>
  <c r="S437" i="8"/>
  <c r="U439" i="8"/>
  <c r="Q447" i="8"/>
  <c r="S452" i="8"/>
  <c r="U454" i="8"/>
  <c r="G457" i="8"/>
  <c r="W457" i="8" s="1"/>
  <c r="U457" i="8"/>
  <c r="Q458" i="8"/>
  <c r="K459" i="8"/>
  <c r="O461" i="8"/>
  <c r="S463" i="8"/>
  <c r="S481" i="8"/>
  <c r="S494" i="8"/>
  <c r="S495" i="8"/>
  <c r="S524" i="8"/>
  <c r="M525" i="8"/>
  <c r="O528" i="8"/>
  <c r="S530" i="8"/>
  <c r="S540" i="8"/>
  <c r="M541" i="8"/>
  <c r="G542" i="8"/>
  <c r="W542" i="8" s="1"/>
  <c r="U542" i="8"/>
  <c r="Q543" i="8"/>
  <c r="G434" i="8"/>
  <c r="W434" i="8" s="1"/>
  <c r="U434" i="8"/>
  <c r="I439" i="8"/>
  <c r="S447" i="8"/>
  <c r="G449" i="8"/>
  <c r="U449" i="8"/>
  <c r="I457" i="8"/>
  <c r="S458" i="8"/>
  <c r="M459" i="8"/>
  <c r="G460" i="8"/>
  <c r="U460" i="8"/>
  <c r="Q461" i="8"/>
  <c r="O525" i="8"/>
  <c r="Q528" i="8"/>
  <c r="O541" i="8"/>
  <c r="I542" i="8"/>
  <c r="E401" i="8"/>
  <c r="E402" i="8"/>
  <c r="W402" i="8" s="1"/>
  <c r="G424" i="8"/>
  <c r="W424" i="8" s="1"/>
  <c r="I434" i="8"/>
  <c r="G437" i="8"/>
  <c r="W437" i="8" s="1"/>
  <c r="C455" i="8"/>
  <c r="O459" i="8"/>
  <c r="I460" i="8"/>
  <c r="S461" i="8"/>
  <c r="U481" i="8"/>
  <c r="U495" i="8"/>
  <c r="G524" i="8"/>
  <c r="Q525" i="8"/>
  <c r="S528" i="8"/>
  <c r="G530" i="8"/>
  <c r="E536" i="8"/>
  <c r="W536" i="8" s="1"/>
  <c r="G540" i="8"/>
  <c r="W540" i="8" s="1"/>
  <c r="Q541" i="8"/>
  <c r="Q459" i="8"/>
  <c r="S525" i="8"/>
  <c r="S541" i="8"/>
  <c r="E533" i="8"/>
  <c r="E535" i="8"/>
  <c r="W535" i="8" s="1"/>
  <c r="I461" i="8"/>
  <c r="G525" i="8"/>
  <c r="I528" i="8"/>
  <c r="G541" i="8"/>
  <c r="W541" i="8" s="1"/>
  <c r="Z18" i="8" l="1"/>
  <c r="U533" i="8"/>
  <c r="W533" i="8"/>
  <c r="U486" i="8"/>
  <c r="W486" i="8"/>
  <c r="S485" i="8"/>
  <c r="W485" i="8"/>
  <c r="Q534" i="8"/>
  <c r="W534" i="8"/>
  <c r="O485" i="8"/>
  <c r="M493" i="8"/>
  <c r="W493" i="8"/>
  <c r="U494" i="8"/>
  <c r="W494" i="8"/>
  <c r="M482" i="8"/>
  <c r="W482" i="8"/>
  <c r="O165" i="8"/>
  <c r="W165" i="8"/>
  <c r="O169" i="8"/>
  <c r="W169" i="8"/>
  <c r="S278" i="8"/>
  <c r="W278" i="8"/>
  <c r="U480" i="8"/>
  <c r="S486" i="8"/>
  <c r="M485" i="8"/>
  <c r="Q279" i="8"/>
  <c r="W279" i="8"/>
  <c r="U250" i="8"/>
  <c r="W250" i="8"/>
  <c r="O34" i="8"/>
  <c r="W34" i="8"/>
  <c r="O277" i="8"/>
  <c r="Y277" i="8" s="1"/>
  <c r="Q494" i="8"/>
  <c r="S493" i="8"/>
  <c r="Q493" i="8"/>
  <c r="U535" i="8"/>
  <c r="X535" i="8"/>
  <c r="U493" i="8"/>
  <c r="X18" i="8"/>
  <c r="Y69" i="8"/>
  <c r="S533" i="8"/>
  <c r="Y22" i="8"/>
  <c r="Y373" i="8"/>
  <c r="U164" i="8"/>
  <c r="M165" i="8"/>
  <c r="Y540" i="8"/>
  <c r="Y321" i="8"/>
  <c r="O482" i="8"/>
  <c r="Y135" i="8"/>
  <c r="Y185" i="8"/>
  <c r="Y228" i="8"/>
  <c r="Q485" i="8"/>
  <c r="U482" i="8"/>
  <c r="M164" i="8"/>
  <c r="S535" i="8"/>
  <c r="Y339" i="8"/>
  <c r="Y275" i="8"/>
  <c r="Y186" i="8"/>
  <c r="Y123" i="8"/>
  <c r="Y101" i="8"/>
  <c r="Y528" i="8"/>
  <c r="U485" i="8"/>
  <c r="Y364" i="8"/>
  <c r="Y260" i="8"/>
  <c r="U169" i="8"/>
  <c r="Y154" i="8"/>
  <c r="Y194" i="8"/>
  <c r="Y88" i="8"/>
  <c r="O164" i="8"/>
  <c r="Y542" i="8"/>
  <c r="Y259" i="8"/>
  <c r="Y12" i="8"/>
  <c r="Y543" i="8"/>
  <c r="Y437" i="8"/>
  <c r="Y369" i="8"/>
  <c r="Y261" i="8"/>
  <c r="Y449" i="8"/>
  <c r="Y457" i="8"/>
  <c r="Y424" i="8"/>
  <c r="S482" i="8"/>
  <c r="Y175" i="8"/>
  <c r="Y89" i="8"/>
  <c r="Y451" i="8"/>
  <c r="Y473" i="8"/>
  <c r="Y23" i="8"/>
  <c r="Y134" i="8"/>
  <c r="Y236" i="8"/>
  <c r="Y133" i="8"/>
  <c r="Y460" i="8"/>
  <c r="Y28" i="8"/>
  <c r="Y19" i="8"/>
  <c r="Y27" i="8"/>
  <c r="Y524" i="8"/>
  <c r="Y434" i="8"/>
  <c r="Y407" i="8"/>
  <c r="Y436" i="8"/>
  <c r="Y529" i="8"/>
  <c r="Y453" i="8"/>
  <c r="Y233" i="8"/>
  <c r="Y43" i="8"/>
  <c r="M278" i="8"/>
  <c r="Y37" i="8"/>
  <c r="Y375" i="8"/>
  <c r="Y127" i="8"/>
  <c r="Y13" i="8"/>
  <c r="Y125" i="8"/>
  <c r="Y29" i="8"/>
  <c r="Y481" i="8"/>
  <c r="Y38" i="8"/>
  <c r="Y24" i="8"/>
  <c r="Y184" i="8"/>
  <c r="Y425" i="8"/>
  <c r="Y217" i="8"/>
  <c r="Y394" i="8"/>
  <c r="Y328" i="8"/>
  <c r="Y80" i="8"/>
  <c r="Y147" i="8"/>
  <c r="Y541" i="8"/>
  <c r="Y405" i="8"/>
  <c r="Y366" i="8"/>
  <c r="O278" i="8"/>
  <c r="Y143" i="8"/>
  <c r="Y112" i="8"/>
  <c r="Y33" i="8"/>
  <c r="Y334" i="8"/>
  <c r="Y274" i="8"/>
  <c r="Y79" i="8"/>
  <c r="Y367" i="8"/>
  <c r="Y448" i="8"/>
  <c r="Y93" i="8"/>
  <c r="Y70" i="8"/>
  <c r="Y121" i="8"/>
  <c r="Y231" i="8"/>
  <c r="Y137" i="8"/>
  <c r="Y65" i="8"/>
  <c r="Y463" i="8"/>
  <c r="Y53" i="8"/>
  <c r="Y365" i="8"/>
  <c r="Y379" i="8"/>
  <c r="Y298" i="8"/>
  <c r="Y307" i="8"/>
  <c r="Y350" i="8"/>
  <c r="Q278" i="8"/>
  <c r="Y205" i="8"/>
  <c r="Y74" i="8"/>
  <c r="Q164" i="8"/>
  <c r="Y75" i="8"/>
  <c r="Y461" i="8"/>
  <c r="Y452" i="8"/>
  <c r="Y68" i="8"/>
  <c r="Y326" i="8"/>
  <c r="Y111" i="8"/>
  <c r="Y126" i="8"/>
  <c r="Y376" i="8"/>
  <c r="Y322" i="8"/>
  <c r="Y525" i="8"/>
  <c r="Y523" i="8"/>
  <c r="Y472" i="8"/>
  <c r="Y487" i="8"/>
  <c r="Y273" i="8"/>
  <c r="Y139" i="8"/>
  <c r="Y297" i="8"/>
  <c r="Y60" i="8"/>
  <c r="Y447" i="8"/>
  <c r="Y363" i="8"/>
  <c r="Y403" i="8"/>
  <c r="Y190" i="8"/>
  <c r="Y63" i="8"/>
  <c r="Y102" i="8"/>
  <c r="Y368" i="8"/>
  <c r="Y439" i="8"/>
  <c r="Y349" i="8"/>
  <c r="Y153" i="8"/>
  <c r="Y374" i="8"/>
  <c r="Y454" i="8"/>
  <c r="Y47" i="8"/>
  <c r="Y235" i="8"/>
  <c r="Y320" i="8"/>
  <c r="Y378" i="8"/>
  <c r="Y393" i="8"/>
  <c r="Y435" i="8"/>
  <c r="Y462" i="8"/>
  <c r="Y377" i="8"/>
  <c r="Y406" i="8"/>
  <c r="M279" i="8"/>
  <c r="Y265" i="8"/>
  <c r="Y73" i="8"/>
  <c r="Y227" i="8"/>
  <c r="Y148" i="8"/>
  <c r="Y168" i="8"/>
  <c r="Y458" i="8"/>
  <c r="Y42" i="8"/>
  <c r="Y87" i="8"/>
  <c r="Y308" i="8"/>
  <c r="Y191" i="8"/>
  <c r="Y530" i="8"/>
  <c r="Y464" i="8"/>
  <c r="Y474" i="8"/>
  <c r="Y216" i="8"/>
  <c r="Y131" i="8"/>
  <c r="Y206" i="8"/>
  <c r="Y166" i="8"/>
  <c r="Y232" i="8"/>
  <c r="Y150" i="8"/>
  <c r="Y390" i="8"/>
  <c r="Y329" i="8"/>
  <c r="Y122" i="8"/>
  <c r="Y195" i="8"/>
  <c r="Y380" i="8"/>
  <c r="Y389" i="8"/>
  <c r="Y392" i="8"/>
  <c r="Y92" i="8"/>
  <c r="Y174" i="8"/>
  <c r="Y438" i="8"/>
  <c r="Y537" i="8"/>
  <c r="Y340" i="8"/>
  <c r="Y370" i="8"/>
  <c r="Y248" i="8"/>
  <c r="Y240" i="8"/>
  <c r="Y144" i="8"/>
  <c r="Y129" i="8"/>
  <c r="Y229" i="8"/>
  <c r="Y241" i="8"/>
  <c r="Y130" i="8"/>
  <c r="Y52" i="8"/>
  <c r="Y450" i="8"/>
  <c r="Y324" i="8"/>
  <c r="Y388" i="8"/>
  <c r="Y325" i="8"/>
  <c r="Y237" i="8"/>
  <c r="Y138" i="8"/>
  <c r="Y64" i="8"/>
  <c r="Y495" i="8"/>
  <c r="Y98" i="8"/>
  <c r="Y189" i="8"/>
  <c r="Y459" i="8"/>
  <c r="Y330" i="8"/>
  <c r="Y39" i="8"/>
  <c r="Q482" i="8"/>
  <c r="M169" i="8"/>
  <c r="U278" i="8"/>
  <c r="S165" i="8"/>
  <c r="M480" i="8"/>
  <c r="O480" i="8"/>
  <c r="S169" i="8"/>
  <c r="D34" i="8"/>
  <c r="M34" i="8"/>
  <c r="S480" i="8"/>
  <c r="Q34" i="8"/>
  <c r="O493" i="8"/>
  <c r="U34" i="8"/>
  <c r="S34" i="8"/>
  <c r="Q169" i="8"/>
  <c r="M486" i="8"/>
  <c r="O486" i="8"/>
  <c r="Q486" i="8"/>
  <c r="C551" i="8"/>
  <c r="M494" i="8"/>
  <c r="O494" i="8"/>
  <c r="M250" i="8"/>
  <c r="O250" i="8"/>
  <c r="U279" i="8"/>
  <c r="S279" i="8"/>
  <c r="Q250" i="8"/>
  <c r="S250" i="8"/>
  <c r="Q165" i="8"/>
  <c r="U165" i="8"/>
  <c r="O279" i="8"/>
  <c r="G535" i="8"/>
  <c r="Q535" i="8"/>
  <c r="O535" i="8"/>
  <c r="M535" i="8"/>
  <c r="K535" i="8"/>
  <c r="I535" i="8"/>
  <c r="K536" i="8"/>
  <c r="I536" i="8"/>
  <c r="U536" i="8"/>
  <c r="G536" i="8"/>
  <c r="S536" i="8"/>
  <c r="Q536" i="8"/>
  <c r="O536" i="8"/>
  <c r="M536" i="8"/>
  <c r="S490" i="8"/>
  <c r="Q490" i="8"/>
  <c r="O490" i="8"/>
  <c r="M490" i="8"/>
  <c r="U490" i="8"/>
  <c r="Q332" i="8"/>
  <c r="M332" i="8"/>
  <c r="U332" i="8"/>
  <c r="S332" i="8"/>
  <c r="O332" i="8"/>
  <c r="Q410" i="8"/>
  <c r="O410" i="8"/>
  <c r="M410" i="8"/>
  <c r="S410" i="8"/>
  <c r="U410" i="8"/>
  <c r="G533" i="8"/>
  <c r="Q533" i="8"/>
  <c r="O533" i="8"/>
  <c r="M533" i="8"/>
  <c r="K533" i="8"/>
  <c r="I533" i="8"/>
  <c r="S491" i="8"/>
  <c r="Q491" i="8"/>
  <c r="O491" i="8"/>
  <c r="M491" i="8"/>
  <c r="U491" i="8"/>
  <c r="O396" i="8"/>
  <c r="M396" i="8"/>
  <c r="U396" i="8"/>
  <c r="S396" i="8"/>
  <c r="Q396" i="8"/>
  <c r="Q411" i="8"/>
  <c r="O411" i="8"/>
  <c r="M411" i="8"/>
  <c r="U411" i="8"/>
  <c r="S411" i="8"/>
  <c r="U402" i="8"/>
  <c r="S402" i="8"/>
  <c r="Q402" i="8"/>
  <c r="O402" i="8"/>
  <c r="M402" i="8"/>
  <c r="O397" i="8"/>
  <c r="M397" i="8"/>
  <c r="U397" i="8"/>
  <c r="S397" i="8"/>
  <c r="Q397" i="8"/>
  <c r="S32" i="8"/>
  <c r="Q32" i="8"/>
  <c r="O32" i="8"/>
  <c r="M32" i="8"/>
  <c r="D32" i="8"/>
  <c r="U32" i="8"/>
  <c r="U401" i="8"/>
  <c r="O401" i="8"/>
  <c r="M401" i="8"/>
  <c r="S401" i="8"/>
  <c r="Q401" i="8"/>
  <c r="O398" i="8"/>
  <c r="M398" i="8"/>
  <c r="U398" i="8"/>
  <c r="S398" i="8"/>
  <c r="Q398" i="8"/>
  <c r="S249" i="8"/>
  <c r="Q249" i="8"/>
  <c r="O249" i="8"/>
  <c r="U249" i="8"/>
  <c r="M249" i="8"/>
  <c r="S263" i="8"/>
  <c r="Q263" i="8"/>
  <c r="O263" i="8"/>
  <c r="U263" i="8"/>
  <c r="M263" i="8"/>
  <c r="S264" i="8"/>
  <c r="Q264" i="8"/>
  <c r="O264" i="8"/>
  <c r="M264" i="8"/>
  <c r="U264" i="8"/>
  <c r="E551" i="8"/>
  <c r="S476" i="8"/>
  <c r="Q476" i="8"/>
  <c r="O476" i="8"/>
  <c r="M476" i="8"/>
  <c r="U476" i="8"/>
  <c r="O531" i="8"/>
  <c r="Y531" i="8" s="1"/>
  <c r="M534" i="8"/>
  <c r="U534" i="8"/>
  <c r="K534" i="8"/>
  <c r="I534" i="8"/>
  <c r="S534" i="8"/>
  <c r="G534" i="8"/>
  <c r="S477" i="8"/>
  <c r="Q477" i="8"/>
  <c r="O477" i="8"/>
  <c r="M477" i="8"/>
  <c r="U477" i="8"/>
  <c r="S489" i="8"/>
  <c r="Q489" i="8"/>
  <c r="O489" i="8"/>
  <c r="M489" i="8"/>
  <c r="U489" i="8"/>
  <c r="O534" i="8"/>
  <c r="S478" i="8"/>
  <c r="Q478" i="8"/>
  <c r="O478" i="8"/>
  <c r="M478" i="8"/>
  <c r="U478" i="8"/>
  <c r="Q333" i="8"/>
  <c r="M333" i="8"/>
  <c r="S333" i="8"/>
  <c r="O333" i="8"/>
  <c r="U333" i="8"/>
  <c r="Q409" i="8"/>
  <c r="O409" i="8"/>
  <c r="M409" i="8"/>
  <c r="U409" i="8"/>
  <c r="S409" i="8"/>
  <c r="S170" i="8"/>
  <c r="O170" i="8"/>
  <c r="M170" i="8"/>
  <c r="U170" i="8"/>
  <c r="Q170" i="8"/>
  <c r="W551" i="8" l="1"/>
  <c r="G561" i="8" s="1"/>
  <c r="Y493" i="8"/>
  <c r="Y485" i="8"/>
  <c r="Y164" i="8"/>
  <c r="Y169" i="8"/>
  <c r="Y494" i="8"/>
  <c r="Y249" i="8"/>
  <c r="Y482" i="8"/>
  <c r="Y165" i="8"/>
  <c r="Y490" i="8"/>
  <c r="Y397" i="8"/>
  <c r="Y491" i="8"/>
  <c r="Y263" i="8"/>
  <c r="Y410" i="8"/>
  <c r="Y489" i="8"/>
  <c r="Y398" i="8"/>
  <c r="Y478" i="8"/>
  <c r="Y402" i="8"/>
  <c r="Y401" i="8"/>
  <c r="Y535" i="8"/>
  <c r="Y250" i="8"/>
  <c r="Y486" i="8"/>
  <c r="Y170" i="8"/>
  <c r="Y279" i="8"/>
  <c r="Y477" i="8"/>
  <c r="Y480" i="8"/>
  <c r="Y34" i="8"/>
  <c r="Y536" i="8"/>
  <c r="Y533" i="8"/>
  <c r="Y333" i="8"/>
  <c r="Y264" i="8"/>
  <c r="Y396" i="8"/>
  <c r="Y332" i="8"/>
  <c r="Y409" i="8"/>
  <c r="Y534" i="8"/>
  <c r="Y476" i="8"/>
  <c r="Y32" i="8"/>
  <c r="Y411" i="8"/>
  <c r="Y278" i="8"/>
  <c r="I551" i="8"/>
  <c r="G555" i="8" s="1"/>
  <c r="G551" i="8"/>
  <c r="G554" i="8" s="1"/>
  <c r="K551" i="8"/>
  <c r="G556" i="8" s="1"/>
  <c r="M551" i="8"/>
  <c r="G557" i="8" s="1"/>
  <c r="O551" i="8"/>
  <c r="G558" i="8" s="1"/>
  <c r="Q551" i="8"/>
  <c r="G559" i="8" s="1"/>
  <c r="S551" i="8"/>
  <c r="U551" i="8"/>
  <c r="G560" i="8" s="1"/>
  <c r="G562" i="8" l="1"/>
  <c r="G563" i="8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<sst xmlns="http://schemas.openxmlformats.org/spreadsheetml/2006/main" count="626" uniqueCount="205">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</sst>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* #,##0_ ;_ * \-#,##0_ ;_ * &quot;-&quot;??_ ;_ @_ 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01">
    <xf numFmtId="0" fontId="0" fillId="0" borderId="0" xfId="0"/>
    <xf numFmtId="164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4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43" fontId="3" fillId="2" borderId="1" xfId="1" applyFont="1" applyFill="1" applyBorder="1"/>
    <xf numFmtId="164" fontId="3" fillId="2" borderId="1" xfId="1" applyNumberFormat="1" applyFont="1" applyFill="1" applyBorder="1"/>
    <xf numFmtId="164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4" fontId="3" fillId="5" borderId="1" xfId="1" applyNumberFormat="1" applyFont="1" applyFill="1" applyBorder="1"/>
    <xf numFmtId="15" fontId="2" fillId="6" borderId="1" xfId="0" applyNumberFormat="1" applyFont="1" applyFill="1" applyBorder="1"/>
    <xf numFmtId="164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43" fontId="2" fillId="2" borderId="1" xfId="1" applyFont="1" applyFill="1" applyBorder="1"/>
    <xf numFmtId="9" fontId="3" fillId="2" borderId="1" xfId="2" applyFont="1" applyFill="1" applyBorder="1"/>
    <xf numFmtId="164" fontId="3" fillId="4" borderId="1" xfId="1" applyNumberFormat="1" applyFont="1" applyFill="1" applyBorder="1"/>
    <xf numFmtId="15" fontId="3" fillId="2" borderId="1" xfId="0" applyNumberFormat="1" applyFont="1" applyFill="1" applyBorder="1"/>
    <xf numFmtId="43" fontId="2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4" fontId="3" fillId="2" borderId="2" xfId="1" applyNumberFormat="1" applyFont="1" applyFill="1" applyBorder="1"/>
    <xf numFmtId="164" fontId="4" fillId="0" borderId="7" xfId="1" applyNumberFormat="1" applyFont="1" applyFill="1" applyBorder="1" applyAlignment="1">
      <alignment vertical="center"/>
    </xf>
    <xf numFmtId="164" fontId="4" fillId="0" borderId="11" xfId="1" applyNumberFormat="1" applyFont="1" applyFill="1" applyBorder="1" applyAlignment="1">
      <alignment vertical="center"/>
    </xf>
    <xf numFmtId="164" fontId="4" fillId="0" borderId="16" xfId="1" applyNumberFormat="1" applyFont="1" applyFill="1" applyBorder="1" applyAlignment="1">
      <alignment vertical="center"/>
    </xf>
    <xf numFmtId="164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43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43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43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43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43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43" fontId="2" fillId="2" borderId="1" xfId="0" applyNumberFormat="1" applyFont="1" applyFill="1" applyBorder="1"/>
    <xf numFmtId="9" fontId="7" fillId="2" borderId="1" xfId="2" applyFont="1" applyFill="1" applyBorder="1" applyAlignment="1">
      <alignment horizontal="center"/>
    </xf>
    <xf numFmtId="165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43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43" fontId="3" fillId="0" borderId="6" xfId="1" applyFont="1" applyFill="1" applyBorder="1" applyAlignment="1">
      <alignment vertical="center"/>
    </xf>
    <xf numFmtId="43" fontId="3" fillId="0" borderId="1" xfId="1" applyFont="1" applyFill="1" applyBorder="1" applyAlignment="1">
      <alignment vertical="center"/>
    </xf>
    <xf numFmtId="43" fontId="3" fillId="0" borderId="15" xfId="1" applyFont="1" applyFill="1" applyBorder="1" applyAlignment="1">
      <alignment vertical="center"/>
    </xf>
    <xf numFmtId="43" fontId="2" fillId="0" borderId="6" xfId="1" applyFont="1" applyFill="1" applyBorder="1" applyAlignment="1">
      <alignment vertical="center"/>
    </xf>
    <xf numFmtId="43" fontId="2" fillId="8" borderId="20" xfId="1" applyFont="1" applyFill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</cellXfs>
  <cellStyles count="5">
    <cellStyle name="Comma" xfId="1" builtinId="3"/>
    <cellStyle name="Comma 4" xfId="4" xr:uid="{00000000-0005-0000-0000-000001000000}"/>
    <cellStyle name="Normal" xfId="0" builtinId="0"/>
    <cellStyle name="Normal 4" xfId="3" xr:uid="{00000000-0005-0000-0000-000003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567"/>
  <sheetViews>
    <sheetView tabSelected="1" view="pageBreakPreview" zoomScale="85" zoomScaleNormal="85" zoomScaleSheetLayoutView="85" workbookViewId="0">
      <pane xSplit="5" ySplit="3" topLeftCell="F547" activePane="bottomRight" state="frozen"/>
      <selection pane="topRight" activeCell="F1" sqref="F1"/>
      <selection pane="bottomLeft" activeCell="A4" sqref="A4"/>
      <selection pane="bottomRight" activeCell="AA558" sqref="AA558"/>
    </sheetView>
  </sheetViews>
  <sheetFormatPr defaultColWidth="15.7109375" defaultRowHeight="15" x14ac:dyDescent="0.2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6" width="15.7109375" style="4"/>
    <col min="27" max="31" width="15.7109375" style="4" customWidth="1"/>
    <col min="32" max="16384" width="15.7109375" style="4"/>
  </cols>
  <sheetData>
    <row r="1" spans="1:29" s="43" customFormat="1" ht="35.25" customHeight="1" x14ac:dyDescent="0.25">
      <c r="A1" s="95" t="s">
        <v>200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</row>
    <row r="2" spans="1:29" s="21" customFormat="1" ht="60" customHeight="1" x14ac:dyDescent="0.25">
      <c r="A2" s="85" t="s">
        <v>0</v>
      </c>
      <c r="B2" s="100" t="s">
        <v>1</v>
      </c>
      <c r="C2" s="20" t="s">
        <v>2</v>
      </c>
      <c r="D2" s="20" t="s">
        <v>3</v>
      </c>
      <c r="E2" s="100" t="s">
        <v>4</v>
      </c>
      <c r="F2" s="85" t="s">
        <v>5</v>
      </c>
      <c r="G2" s="85"/>
      <c r="H2" s="85" t="s">
        <v>6</v>
      </c>
      <c r="I2" s="85"/>
      <c r="J2" s="85" t="s">
        <v>7</v>
      </c>
      <c r="K2" s="85"/>
      <c r="L2" s="85" t="s">
        <v>8</v>
      </c>
      <c r="M2" s="85"/>
      <c r="N2" s="85" t="s">
        <v>9</v>
      </c>
      <c r="O2" s="85"/>
      <c r="P2" s="85" t="s">
        <v>10</v>
      </c>
      <c r="Q2" s="85"/>
      <c r="R2" s="85" t="s">
        <v>11</v>
      </c>
      <c r="S2" s="85"/>
      <c r="T2" s="85" t="s">
        <v>203</v>
      </c>
      <c r="U2" s="85"/>
      <c r="V2" s="96" t="s">
        <v>189</v>
      </c>
      <c r="W2" s="96"/>
      <c r="Z2" s="29" t="s">
        <v>199</v>
      </c>
      <c r="AA2" s="21" t="s">
        <v>201</v>
      </c>
      <c r="AB2" s="21" t="s">
        <v>202</v>
      </c>
    </row>
    <row r="3" spans="1:29" s="44" customFormat="1" x14ac:dyDescent="0.25">
      <c r="A3" s="85"/>
      <c r="B3" s="100"/>
      <c r="E3" s="100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29" s="2" customFormat="1" x14ac:dyDescent="0.25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29" ht="15" customHeight="1" x14ac:dyDescent="0.25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15">
        <v>1</v>
      </c>
      <c r="AB5" s="41">
        <f>Z5-AA5</f>
        <v>0</v>
      </c>
      <c r="AC5" s="42">
        <f>AB5*E5</f>
        <v>0</v>
      </c>
    </row>
    <row r="6" spans="1:29" ht="30" customHeight="1" x14ac:dyDescent="0.25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15">
        <v>1</v>
      </c>
      <c r="AB6" s="41">
        <f t="shared" ref="AB6:AB69" si="3">Z6-AA6</f>
        <v>0</v>
      </c>
      <c r="AC6" s="42">
        <f t="shared" ref="AC6:AC69" si="4">AB6*E6</f>
        <v>0</v>
      </c>
    </row>
    <row r="7" spans="1:29" s="2" customFormat="1" x14ac:dyDescent="0.25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>
        <f t="shared" si="2"/>
        <v>0</v>
      </c>
      <c r="AA7" s="54">
        <v>0</v>
      </c>
      <c r="AB7" s="41">
        <f t="shared" si="3"/>
        <v>0</v>
      </c>
      <c r="AC7" s="42">
        <f t="shared" si="4"/>
        <v>0</v>
      </c>
    </row>
    <row r="8" spans="1:29" s="59" customFormat="1" x14ac:dyDescent="0.25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>
        <f t="shared" si="2"/>
        <v>0</v>
      </c>
      <c r="AA8" s="60">
        <v>0</v>
      </c>
      <c r="AB8" s="41">
        <f t="shared" si="3"/>
        <v>0</v>
      </c>
      <c r="AC8" s="42">
        <f t="shared" si="4"/>
        <v>0</v>
      </c>
    </row>
    <row r="9" spans="1:29" s="65" customFormat="1" x14ac:dyDescent="0.25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>
        <f t="shared" si="2"/>
        <v>0</v>
      </c>
      <c r="AA9" s="66">
        <v>0</v>
      </c>
      <c r="AB9" s="41">
        <f t="shared" si="3"/>
        <v>0</v>
      </c>
      <c r="AC9" s="42">
        <f t="shared" si="4"/>
        <v>0</v>
      </c>
    </row>
    <row r="10" spans="1:29" ht="15" customHeight="1" x14ac:dyDescent="0.25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>
        <f t="shared" si="2"/>
        <v>0</v>
      </c>
      <c r="AA10" s="15">
        <v>0</v>
      </c>
      <c r="AB10" s="41">
        <f t="shared" si="3"/>
        <v>0</v>
      </c>
      <c r="AC10" s="42">
        <f t="shared" si="4"/>
        <v>0</v>
      </c>
    </row>
    <row r="11" spans="1:29" ht="15" customHeight="1" x14ac:dyDescent="0.25">
      <c r="B11" s="31" t="s">
        <v>22</v>
      </c>
      <c r="E11" s="5">
        <v>250000</v>
      </c>
      <c r="F11" s="39">
        <v>1</v>
      </c>
      <c r="G11" s="6">
        <f t="shared" ref="G11:G19" si="5">+F11*E11</f>
        <v>250000</v>
      </c>
      <c r="M11" s="6">
        <f t="shared" ref="M11:M17" si="6">+L11*E11</f>
        <v>0</v>
      </c>
      <c r="O11" s="6">
        <f t="shared" ref="O11:O17" si="7">+N11*E11</f>
        <v>0</v>
      </c>
      <c r="Q11" s="6">
        <f t="shared" ref="Q11:Q39" si="8">+P11*E11</f>
        <v>0</v>
      </c>
      <c r="S11" s="6">
        <f t="shared" ref="S11:S39" si="9">+R11*E11</f>
        <v>0</v>
      </c>
      <c r="U11" s="6">
        <f t="shared" ref="U11:U39" si="10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15">
        <v>1</v>
      </c>
      <c r="AB11" s="41">
        <f t="shared" si="3"/>
        <v>0</v>
      </c>
      <c r="AC11" s="42">
        <f t="shared" si="4"/>
        <v>0</v>
      </c>
    </row>
    <row r="12" spans="1:29" ht="15" customHeight="1" x14ac:dyDescent="0.25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5"/>
        <v>9838400</v>
      </c>
      <c r="M12" s="6">
        <f t="shared" si="6"/>
        <v>0</v>
      </c>
      <c r="O12" s="6">
        <f t="shared" si="7"/>
        <v>0</v>
      </c>
      <c r="Q12" s="6">
        <f t="shared" si="8"/>
        <v>0</v>
      </c>
      <c r="S12" s="6">
        <f t="shared" si="9"/>
        <v>0</v>
      </c>
      <c r="T12" s="41"/>
      <c r="U12" s="6">
        <f t="shared" si="10"/>
        <v>0</v>
      </c>
      <c r="V12" s="41"/>
      <c r="W12" s="6">
        <f t="shared" ref="W12:W37" si="11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15">
        <v>1</v>
      </c>
      <c r="AB12" s="41">
        <f t="shared" si="3"/>
        <v>0</v>
      </c>
      <c r="AC12" s="42">
        <f t="shared" si="4"/>
        <v>0</v>
      </c>
    </row>
    <row r="13" spans="1:29" ht="15" customHeight="1" x14ac:dyDescent="0.25">
      <c r="B13" s="31" t="s">
        <v>24</v>
      </c>
      <c r="E13" s="5">
        <f>24596000*0.6</f>
        <v>14757600</v>
      </c>
      <c r="F13" s="39">
        <v>1</v>
      </c>
      <c r="G13" s="6">
        <f t="shared" si="5"/>
        <v>14757600</v>
      </c>
      <c r="M13" s="6">
        <f t="shared" si="6"/>
        <v>0</v>
      </c>
      <c r="O13" s="6">
        <f t="shared" si="7"/>
        <v>0</v>
      </c>
      <c r="Q13" s="6">
        <f t="shared" si="8"/>
        <v>0</v>
      </c>
      <c r="S13" s="6">
        <f t="shared" si="9"/>
        <v>0</v>
      </c>
      <c r="T13" s="41"/>
      <c r="U13" s="6">
        <f t="shared" si="10"/>
        <v>0</v>
      </c>
      <c r="V13" s="41"/>
      <c r="W13" s="6">
        <f t="shared" si="11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15">
        <v>1</v>
      </c>
      <c r="AB13" s="41">
        <f t="shared" si="3"/>
        <v>0</v>
      </c>
      <c r="AC13" s="42">
        <f t="shared" si="4"/>
        <v>0</v>
      </c>
    </row>
    <row r="14" spans="1:29" ht="15" customHeight="1" x14ac:dyDescent="0.25">
      <c r="B14" s="31" t="s">
        <v>25</v>
      </c>
      <c r="D14" s="4">
        <f t="shared" ref="D14:D19" si="12">+E14/$C$10%</f>
        <v>17.878118276443566</v>
      </c>
      <c r="E14" s="5">
        <v>24596000</v>
      </c>
      <c r="F14" s="39">
        <v>0.4</v>
      </c>
      <c r="G14" s="6">
        <f t="shared" si="5"/>
        <v>9838400</v>
      </c>
      <c r="H14" s="40">
        <v>0.6</v>
      </c>
      <c r="I14" s="6">
        <f t="shared" ref="I14:I19" si="13">+H14*E14</f>
        <v>14757600</v>
      </c>
      <c r="K14" s="6">
        <f t="shared" ref="K14:K19" si="14">+J14*E14</f>
        <v>0</v>
      </c>
      <c r="M14" s="6">
        <f t="shared" si="6"/>
        <v>0</v>
      </c>
      <c r="O14" s="6">
        <f t="shared" si="7"/>
        <v>0</v>
      </c>
      <c r="Q14" s="6">
        <f t="shared" si="8"/>
        <v>0</v>
      </c>
      <c r="S14" s="6">
        <f t="shared" si="9"/>
        <v>0</v>
      </c>
      <c r="T14" s="41"/>
      <c r="U14" s="6">
        <f t="shared" si="10"/>
        <v>0</v>
      </c>
      <c r="V14" s="41"/>
      <c r="W14" s="6">
        <f t="shared" si="11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15">
        <v>1</v>
      </c>
      <c r="AB14" s="41">
        <f t="shared" si="3"/>
        <v>0</v>
      </c>
      <c r="AC14" s="42">
        <f t="shared" si="4"/>
        <v>0</v>
      </c>
    </row>
    <row r="15" spans="1:29" ht="15" customHeight="1" x14ac:dyDescent="0.25">
      <c r="B15" s="31" t="s">
        <v>26</v>
      </c>
      <c r="D15" s="4">
        <f t="shared" si="12"/>
        <v>17.878118276443566</v>
      </c>
      <c r="E15" s="5">
        <v>24596000</v>
      </c>
      <c r="F15" s="39"/>
      <c r="G15" s="6">
        <f t="shared" si="5"/>
        <v>0</v>
      </c>
      <c r="H15" s="40">
        <v>1</v>
      </c>
      <c r="I15" s="6">
        <f t="shared" si="13"/>
        <v>24596000</v>
      </c>
      <c r="K15" s="6">
        <f t="shared" si="14"/>
        <v>0</v>
      </c>
      <c r="M15" s="6">
        <f t="shared" si="6"/>
        <v>0</v>
      </c>
      <c r="O15" s="6">
        <f t="shared" si="7"/>
        <v>0</v>
      </c>
      <c r="Q15" s="6">
        <f t="shared" si="8"/>
        <v>0</v>
      </c>
      <c r="S15" s="6">
        <f t="shared" si="9"/>
        <v>0</v>
      </c>
      <c r="T15" s="41"/>
      <c r="U15" s="6">
        <f t="shared" si="10"/>
        <v>0</v>
      </c>
      <c r="V15" s="41"/>
      <c r="W15" s="6">
        <f t="shared" si="11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15">
        <v>1</v>
      </c>
      <c r="AB15" s="41">
        <f t="shared" si="3"/>
        <v>0</v>
      </c>
      <c r="AC15" s="42">
        <f t="shared" si="4"/>
        <v>0</v>
      </c>
    </row>
    <row r="16" spans="1:29" ht="15" customHeight="1" x14ac:dyDescent="0.25">
      <c r="B16" s="31" t="s">
        <v>27</v>
      </c>
      <c r="D16" s="4">
        <f t="shared" si="12"/>
        <v>17.878118276443566</v>
      </c>
      <c r="E16" s="5">
        <v>24596000</v>
      </c>
      <c r="F16" s="39"/>
      <c r="G16" s="6">
        <f t="shared" si="5"/>
        <v>0</v>
      </c>
      <c r="I16" s="6">
        <f t="shared" si="13"/>
        <v>0</v>
      </c>
      <c r="J16" s="40">
        <v>0.6</v>
      </c>
      <c r="K16" s="6">
        <f t="shared" si="14"/>
        <v>14757600</v>
      </c>
      <c r="L16" s="40">
        <v>0.38</v>
      </c>
      <c r="M16" s="6">
        <f t="shared" si="6"/>
        <v>9346480</v>
      </c>
      <c r="N16" s="40">
        <v>0.02</v>
      </c>
      <c r="O16" s="6">
        <f t="shared" si="7"/>
        <v>491920</v>
      </c>
      <c r="Q16" s="6">
        <f t="shared" si="8"/>
        <v>0</v>
      </c>
      <c r="S16" s="6">
        <f t="shared" si="9"/>
        <v>0</v>
      </c>
      <c r="T16" s="41"/>
      <c r="U16" s="6">
        <f t="shared" si="10"/>
        <v>0</v>
      </c>
      <c r="V16" s="41"/>
      <c r="W16" s="6">
        <f t="shared" si="11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15">
        <v>1</v>
      </c>
      <c r="AB16" s="41">
        <f t="shared" si="3"/>
        <v>0</v>
      </c>
      <c r="AC16" s="42">
        <f t="shared" si="4"/>
        <v>0</v>
      </c>
    </row>
    <row r="17" spans="1:29" ht="15" customHeight="1" x14ac:dyDescent="0.25">
      <c r="B17" s="31" t="s">
        <v>28</v>
      </c>
      <c r="D17" s="4">
        <f t="shared" si="12"/>
        <v>8.9390591382217828</v>
      </c>
      <c r="E17" s="5">
        <v>12298000</v>
      </c>
      <c r="F17" s="39"/>
      <c r="G17" s="6">
        <f t="shared" si="5"/>
        <v>0</v>
      </c>
      <c r="I17" s="6">
        <f t="shared" si="13"/>
        <v>0</v>
      </c>
      <c r="J17" s="40">
        <v>0.55000000000000004</v>
      </c>
      <c r="K17" s="6">
        <f t="shared" si="14"/>
        <v>6763900.0000000009</v>
      </c>
      <c r="L17" s="40">
        <v>0.38</v>
      </c>
      <c r="M17" s="6">
        <f t="shared" si="6"/>
        <v>4673240</v>
      </c>
      <c r="N17" s="40">
        <v>6.9999999999999951E-2</v>
      </c>
      <c r="O17" s="6">
        <f t="shared" si="7"/>
        <v>860859.99999999942</v>
      </c>
      <c r="Q17" s="6">
        <f t="shared" si="8"/>
        <v>0</v>
      </c>
      <c r="S17" s="6">
        <f t="shared" si="9"/>
        <v>0</v>
      </c>
      <c r="T17" s="41"/>
      <c r="U17" s="6">
        <f t="shared" si="10"/>
        <v>0</v>
      </c>
      <c r="V17" s="41"/>
      <c r="W17" s="6">
        <f t="shared" si="11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15">
        <v>1</v>
      </c>
      <c r="AB17" s="41">
        <f t="shared" si="3"/>
        <v>0</v>
      </c>
      <c r="AC17" s="42">
        <f t="shared" si="4"/>
        <v>0</v>
      </c>
    </row>
    <row r="18" spans="1:29" ht="15" customHeight="1" x14ac:dyDescent="0.25">
      <c r="A18" s="68"/>
      <c r="B18" s="31" t="s">
        <v>29</v>
      </c>
      <c r="D18" s="4">
        <f t="shared" si="12"/>
        <v>8.9390591382217828</v>
      </c>
      <c r="E18" s="5">
        <v>12298000</v>
      </c>
      <c r="F18" s="39"/>
      <c r="G18" s="6">
        <f t="shared" si="5"/>
        <v>0</v>
      </c>
      <c r="I18" s="6">
        <f t="shared" si="13"/>
        <v>0</v>
      </c>
      <c r="K18" s="6">
        <f t="shared" si="14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8"/>
        <v>2415095.3600000134</v>
      </c>
      <c r="S18" s="6">
        <f t="shared" si="9"/>
        <v>0</v>
      </c>
      <c r="T18" s="41">
        <f>100%-P18-N18-L18</f>
        <v>5.3618851845827431E-2</v>
      </c>
      <c r="U18" s="6">
        <f t="shared" si="10"/>
        <v>659404.63999998569</v>
      </c>
      <c r="V18" s="41">
        <f>100%-L18-N18-P18</f>
        <v>5.3618851845827431E-2</v>
      </c>
      <c r="W18" s="6">
        <f>V18*E18</f>
        <v>659404.63999998569</v>
      </c>
      <c r="X18" s="41">
        <f t="shared" si="0"/>
        <v>1</v>
      </c>
      <c r="Y18" s="5">
        <f t="shared" si="1"/>
        <v>12298000</v>
      </c>
      <c r="Z18" s="41">
        <f t="shared" si="2"/>
        <v>1</v>
      </c>
      <c r="AA18" s="15">
        <v>1</v>
      </c>
      <c r="AB18" s="41">
        <f t="shared" si="3"/>
        <v>0</v>
      </c>
      <c r="AC18" s="42">
        <f t="shared" si="4"/>
        <v>0</v>
      </c>
    </row>
    <row r="19" spans="1:29" x14ac:dyDescent="0.25">
      <c r="B19" s="31" t="s">
        <v>30</v>
      </c>
      <c r="D19" s="4">
        <f t="shared" si="12"/>
        <v>10.60940861778217</v>
      </c>
      <c r="E19" s="5">
        <f>7298000+7298000</f>
        <v>14596000</v>
      </c>
      <c r="F19" s="39"/>
      <c r="G19" s="6">
        <f t="shared" si="5"/>
        <v>0</v>
      </c>
      <c r="I19" s="6">
        <f t="shared" si="13"/>
        <v>0</v>
      </c>
      <c r="K19" s="6">
        <f t="shared" si="14"/>
        <v>0</v>
      </c>
      <c r="M19" s="6">
        <f t="shared" ref="M19:M27" si="15">+L19*E19</f>
        <v>0</v>
      </c>
      <c r="O19" s="6">
        <f t="shared" ref="O19:O39" si="16">+N19*E19</f>
        <v>0</v>
      </c>
      <c r="P19" s="40">
        <v>0.3</v>
      </c>
      <c r="Q19" s="6">
        <f t="shared" si="8"/>
        <v>4378800</v>
      </c>
      <c r="R19" s="40">
        <v>0.35</v>
      </c>
      <c r="S19" s="6">
        <f t="shared" si="9"/>
        <v>5108600</v>
      </c>
      <c r="T19" s="41">
        <v>0.35</v>
      </c>
      <c r="U19" s="6">
        <f t="shared" si="10"/>
        <v>5108600</v>
      </c>
      <c r="V19" s="41">
        <v>0.35</v>
      </c>
      <c r="W19" s="6">
        <f>V19*E19</f>
        <v>5108600</v>
      </c>
      <c r="X19" s="41">
        <f t="shared" si="0"/>
        <v>0.99999999999999989</v>
      </c>
      <c r="Y19" s="5">
        <f t="shared" si="1"/>
        <v>14596000</v>
      </c>
      <c r="Z19" s="41">
        <f t="shared" si="2"/>
        <v>0.99999999999999989</v>
      </c>
      <c r="AA19" s="15">
        <v>0.99999999999999989</v>
      </c>
      <c r="AB19" s="41">
        <f t="shared" si="3"/>
        <v>0</v>
      </c>
      <c r="AC19" s="42">
        <f t="shared" si="4"/>
        <v>0</v>
      </c>
    </row>
    <row r="20" spans="1:29" x14ac:dyDescent="0.25">
      <c r="B20" s="35" t="s">
        <v>31</v>
      </c>
      <c r="C20" s="67"/>
      <c r="D20" s="67"/>
      <c r="E20" s="5"/>
      <c r="F20" s="39"/>
      <c r="M20" s="6">
        <f t="shared" si="15"/>
        <v>0</v>
      </c>
      <c r="O20" s="6">
        <f t="shared" si="16"/>
        <v>0</v>
      </c>
      <c r="Q20" s="6">
        <f t="shared" si="8"/>
        <v>0</v>
      </c>
      <c r="S20" s="6">
        <f t="shared" si="9"/>
        <v>0</v>
      </c>
      <c r="T20" s="41"/>
      <c r="U20" s="6">
        <f t="shared" si="10"/>
        <v>0</v>
      </c>
      <c r="V20" s="41"/>
      <c r="W20" s="6">
        <f t="shared" si="11"/>
        <v>0</v>
      </c>
      <c r="X20" s="41">
        <f t="shared" si="0"/>
        <v>0</v>
      </c>
      <c r="Y20" s="5">
        <f t="shared" si="1"/>
        <v>0</v>
      </c>
      <c r="Z20" s="41">
        <f t="shared" si="2"/>
        <v>0</v>
      </c>
      <c r="AA20" s="15">
        <v>0</v>
      </c>
      <c r="AB20" s="41">
        <f t="shared" si="3"/>
        <v>0</v>
      </c>
      <c r="AC20" s="42">
        <f t="shared" si="4"/>
        <v>0</v>
      </c>
    </row>
    <row r="21" spans="1:29" x14ac:dyDescent="0.25">
      <c r="B21" s="35" t="s">
        <v>32</v>
      </c>
      <c r="C21" s="14">
        <v>36894000</v>
      </c>
      <c r="D21" s="67"/>
      <c r="E21" s="5"/>
      <c r="F21" s="39"/>
      <c r="M21" s="6">
        <f t="shared" si="15"/>
        <v>0</v>
      </c>
      <c r="O21" s="6">
        <f t="shared" si="16"/>
        <v>0</v>
      </c>
      <c r="Q21" s="6">
        <f t="shared" si="8"/>
        <v>0</v>
      </c>
      <c r="S21" s="6">
        <f t="shared" si="9"/>
        <v>0</v>
      </c>
      <c r="T21" s="41"/>
      <c r="U21" s="6">
        <f t="shared" si="10"/>
        <v>0</v>
      </c>
      <c r="V21" s="41"/>
      <c r="W21" s="6">
        <f t="shared" si="11"/>
        <v>0</v>
      </c>
      <c r="X21" s="41">
        <f t="shared" si="0"/>
        <v>0</v>
      </c>
      <c r="Y21" s="5">
        <f t="shared" si="1"/>
        <v>0</v>
      </c>
      <c r="Z21" s="41">
        <f t="shared" si="2"/>
        <v>0</v>
      </c>
      <c r="AA21" s="15">
        <v>0</v>
      </c>
      <c r="AB21" s="41">
        <f t="shared" si="3"/>
        <v>0</v>
      </c>
      <c r="AC21" s="42">
        <f t="shared" si="4"/>
        <v>0</v>
      </c>
    </row>
    <row r="22" spans="1:29" ht="15" customHeight="1" x14ac:dyDescent="0.25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5"/>
        <v>0</v>
      </c>
      <c r="O22" s="6">
        <f t="shared" si="16"/>
        <v>0</v>
      </c>
      <c r="P22" s="40">
        <v>1</v>
      </c>
      <c r="Q22" s="6">
        <f t="shared" si="8"/>
        <v>31359900</v>
      </c>
      <c r="S22" s="6">
        <f t="shared" si="9"/>
        <v>0</v>
      </c>
      <c r="T22" s="41"/>
      <c r="U22" s="6">
        <f t="shared" si="10"/>
        <v>0</v>
      </c>
      <c r="V22" s="41"/>
      <c r="W22" s="6">
        <f t="shared" si="11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15">
        <v>1</v>
      </c>
      <c r="AB22" s="41">
        <f t="shared" si="3"/>
        <v>0</v>
      </c>
      <c r="AC22" s="42">
        <f t="shared" si="4"/>
        <v>0</v>
      </c>
    </row>
    <row r="23" spans="1:29" x14ac:dyDescent="0.25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5"/>
        <v>0</v>
      </c>
      <c r="O23" s="6">
        <f t="shared" si="16"/>
        <v>0</v>
      </c>
      <c r="Q23" s="6">
        <f t="shared" si="8"/>
        <v>0</v>
      </c>
      <c r="R23" s="40">
        <v>0.5</v>
      </c>
      <c r="S23" s="6">
        <f t="shared" si="9"/>
        <v>1844700</v>
      </c>
      <c r="T23" s="41">
        <v>0.5</v>
      </c>
      <c r="U23" s="6">
        <f t="shared" si="10"/>
        <v>1844700</v>
      </c>
      <c r="V23" s="41">
        <v>0.5</v>
      </c>
      <c r="W23" s="6">
        <f t="shared" ref="W23:W24" si="17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15">
        <v>1</v>
      </c>
      <c r="AB23" s="41">
        <f t="shared" si="3"/>
        <v>0</v>
      </c>
      <c r="AC23" s="42">
        <f t="shared" si="4"/>
        <v>0</v>
      </c>
    </row>
    <row r="24" spans="1:29" x14ac:dyDescent="0.25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5"/>
        <v>0</v>
      </c>
      <c r="O24" s="6">
        <f t="shared" si="16"/>
        <v>0</v>
      </c>
      <c r="Q24" s="6">
        <f t="shared" si="8"/>
        <v>0</v>
      </c>
      <c r="R24" s="40">
        <v>0.5</v>
      </c>
      <c r="S24" s="6">
        <f t="shared" si="9"/>
        <v>922350</v>
      </c>
      <c r="T24" s="41">
        <v>0.5</v>
      </c>
      <c r="U24" s="6">
        <f t="shared" si="10"/>
        <v>922350</v>
      </c>
      <c r="V24" s="41">
        <v>0.5</v>
      </c>
      <c r="W24" s="6">
        <f t="shared" si="17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15">
        <v>1</v>
      </c>
      <c r="AB24" s="41">
        <f t="shared" si="3"/>
        <v>0</v>
      </c>
      <c r="AC24" s="42">
        <f t="shared" si="4"/>
        <v>0</v>
      </c>
    </row>
    <row r="25" spans="1:29" x14ac:dyDescent="0.25">
      <c r="E25" s="5"/>
      <c r="F25" s="39"/>
      <c r="M25" s="6">
        <f t="shared" si="15"/>
        <v>0</v>
      </c>
      <c r="O25" s="6">
        <f t="shared" si="16"/>
        <v>0</v>
      </c>
      <c r="Q25" s="6">
        <f t="shared" si="8"/>
        <v>0</v>
      </c>
      <c r="S25" s="6">
        <f t="shared" si="9"/>
        <v>0</v>
      </c>
      <c r="T25" s="41"/>
      <c r="U25" s="6">
        <f t="shared" si="10"/>
        <v>0</v>
      </c>
      <c r="V25" s="41"/>
      <c r="W25" s="6">
        <f t="shared" si="11"/>
        <v>0</v>
      </c>
      <c r="X25" s="41">
        <f t="shared" si="0"/>
        <v>0</v>
      </c>
      <c r="Y25" s="5">
        <f t="shared" si="1"/>
        <v>0</v>
      </c>
      <c r="Z25" s="41">
        <f t="shared" si="2"/>
        <v>0</v>
      </c>
      <c r="AA25" s="15">
        <v>0</v>
      </c>
      <c r="AB25" s="41">
        <f t="shared" si="3"/>
        <v>0</v>
      </c>
      <c r="AC25" s="42">
        <f t="shared" si="4"/>
        <v>0</v>
      </c>
    </row>
    <row r="26" spans="1:29" x14ac:dyDescent="0.25">
      <c r="B26" s="35" t="s">
        <v>36</v>
      </c>
      <c r="C26" s="14">
        <v>24596000</v>
      </c>
      <c r="D26" s="67"/>
      <c r="E26" s="5"/>
      <c r="F26" s="39"/>
      <c r="M26" s="6">
        <f t="shared" si="15"/>
        <v>0</v>
      </c>
      <c r="O26" s="6">
        <f t="shared" si="16"/>
        <v>0</v>
      </c>
      <c r="Q26" s="6">
        <f t="shared" si="8"/>
        <v>0</v>
      </c>
      <c r="S26" s="6">
        <f t="shared" si="9"/>
        <v>0</v>
      </c>
      <c r="T26" s="41"/>
      <c r="U26" s="6">
        <f t="shared" si="10"/>
        <v>0</v>
      </c>
      <c r="V26" s="41"/>
      <c r="W26" s="6">
        <f t="shared" si="11"/>
        <v>0</v>
      </c>
      <c r="X26" s="41">
        <f t="shared" si="0"/>
        <v>0</v>
      </c>
      <c r="Y26" s="5">
        <f t="shared" si="1"/>
        <v>0</v>
      </c>
      <c r="Z26" s="41">
        <f t="shared" si="2"/>
        <v>0</v>
      </c>
      <c r="AA26" s="15">
        <v>0</v>
      </c>
      <c r="AB26" s="41">
        <f t="shared" si="3"/>
        <v>0</v>
      </c>
      <c r="AC26" s="42">
        <f t="shared" si="4"/>
        <v>0</v>
      </c>
    </row>
    <row r="27" spans="1:29" ht="15" customHeight="1" x14ac:dyDescent="0.25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5"/>
        <v>0</v>
      </c>
      <c r="N27" s="40">
        <v>1</v>
      </c>
      <c r="O27" s="6">
        <f t="shared" si="16"/>
        <v>20906600</v>
      </c>
      <c r="Q27" s="6">
        <f t="shared" si="8"/>
        <v>0</v>
      </c>
      <c r="S27" s="6">
        <f t="shared" si="9"/>
        <v>0</v>
      </c>
      <c r="T27" s="41"/>
      <c r="U27" s="6">
        <f t="shared" si="10"/>
        <v>0</v>
      </c>
      <c r="V27" s="41"/>
      <c r="W27" s="6">
        <f t="shared" si="11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15">
        <v>1</v>
      </c>
      <c r="AB27" s="41">
        <f t="shared" si="3"/>
        <v>0</v>
      </c>
      <c r="AC27" s="42">
        <f t="shared" si="4"/>
        <v>0</v>
      </c>
    </row>
    <row r="28" spans="1:29" x14ac:dyDescent="0.25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6"/>
        <v>0</v>
      </c>
      <c r="Q28" s="6">
        <f t="shared" si="8"/>
        <v>0</v>
      </c>
      <c r="R28" s="40">
        <v>0.5</v>
      </c>
      <c r="S28" s="6">
        <f t="shared" si="9"/>
        <v>1229800</v>
      </c>
      <c r="T28" s="41">
        <v>0.5</v>
      </c>
      <c r="U28" s="6">
        <f t="shared" si="10"/>
        <v>1229800</v>
      </c>
      <c r="V28" s="41">
        <v>0.5</v>
      </c>
      <c r="W28" s="6">
        <f t="shared" ref="W28:W29" si="18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15">
        <v>1</v>
      </c>
      <c r="AB28" s="41">
        <f t="shared" si="3"/>
        <v>0</v>
      </c>
      <c r="AC28" s="42">
        <f t="shared" si="4"/>
        <v>0</v>
      </c>
    </row>
    <row r="29" spans="1:29" x14ac:dyDescent="0.25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19">+L29*E29</f>
        <v>0</v>
      </c>
      <c r="O29" s="6">
        <f t="shared" si="16"/>
        <v>0</v>
      </c>
      <c r="Q29" s="6">
        <f t="shared" si="8"/>
        <v>0</v>
      </c>
      <c r="R29" s="40">
        <v>0.5</v>
      </c>
      <c r="S29" s="6">
        <f t="shared" si="9"/>
        <v>614900</v>
      </c>
      <c r="T29" s="41">
        <v>0.5</v>
      </c>
      <c r="U29" s="6">
        <f t="shared" si="10"/>
        <v>614900</v>
      </c>
      <c r="V29" s="41">
        <v>0.5</v>
      </c>
      <c r="W29" s="6">
        <f t="shared" si="18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15">
        <v>1</v>
      </c>
      <c r="AB29" s="41">
        <f t="shared" si="3"/>
        <v>0</v>
      </c>
      <c r="AC29" s="42">
        <f t="shared" si="4"/>
        <v>0</v>
      </c>
    </row>
    <row r="30" spans="1:29" x14ac:dyDescent="0.25">
      <c r="E30" s="5"/>
      <c r="F30" s="39"/>
      <c r="M30" s="6">
        <f t="shared" si="19"/>
        <v>0</v>
      </c>
      <c r="O30" s="6">
        <f t="shared" si="16"/>
        <v>0</v>
      </c>
      <c r="Q30" s="6">
        <f t="shared" si="8"/>
        <v>0</v>
      </c>
      <c r="S30" s="6">
        <f t="shared" si="9"/>
        <v>0</v>
      </c>
      <c r="T30" s="41"/>
      <c r="U30" s="6">
        <f t="shared" si="10"/>
        <v>0</v>
      </c>
      <c r="V30" s="41"/>
      <c r="W30" s="6">
        <f t="shared" si="11"/>
        <v>0</v>
      </c>
      <c r="X30" s="41">
        <f t="shared" si="0"/>
        <v>0</v>
      </c>
      <c r="Y30" s="5">
        <f t="shared" si="1"/>
        <v>0</v>
      </c>
      <c r="Z30" s="41">
        <f t="shared" si="2"/>
        <v>0</v>
      </c>
      <c r="AA30" s="15">
        <v>0</v>
      </c>
      <c r="AB30" s="41">
        <f t="shared" si="3"/>
        <v>0</v>
      </c>
      <c r="AC30" s="42">
        <f t="shared" si="4"/>
        <v>0</v>
      </c>
    </row>
    <row r="31" spans="1:29" x14ac:dyDescent="0.25">
      <c r="B31" s="35" t="s">
        <v>37</v>
      </c>
      <c r="C31" s="14">
        <f>12298000*2</f>
        <v>24596000</v>
      </c>
      <c r="D31" s="69"/>
      <c r="E31" s="5"/>
      <c r="F31" s="39"/>
      <c r="M31" s="6">
        <f t="shared" si="19"/>
        <v>0</v>
      </c>
      <c r="O31" s="6">
        <f t="shared" si="16"/>
        <v>0</v>
      </c>
      <c r="Q31" s="6">
        <f t="shared" si="8"/>
        <v>0</v>
      </c>
      <c r="S31" s="6">
        <f t="shared" si="9"/>
        <v>0</v>
      </c>
      <c r="T31" s="41"/>
      <c r="U31" s="6">
        <f t="shared" si="10"/>
        <v>0</v>
      </c>
      <c r="V31" s="41"/>
      <c r="W31" s="6">
        <f t="shared" si="11"/>
        <v>0</v>
      </c>
      <c r="X31" s="41">
        <f t="shared" si="0"/>
        <v>0</v>
      </c>
      <c r="Y31" s="5">
        <f t="shared" si="1"/>
        <v>0</v>
      </c>
      <c r="Z31" s="41">
        <f t="shared" si="2"/>
        <v>0</v>
      </c>
      <c r="AA31" s="15">
        <v>0</v>
      </c>
      <c r="AB31" s="41">
        <f t="shared" si="3"/>
        <v>0</v>
      </c>
      <c r="AC31" s="42">
        <f t="shared" si="4"/>
        <v>0</v>
      </c>
    </row>
    <row r="32" spans="1:29" ht="15" customHeight="1" x14ac:dyDescent="0.25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19"/>
        <v>10453300</v>
      </c>
      <c r="N32" s="40">
        <v>0.5</v>
      </c>
      <c r="O32" s="6">
        <f t="shared" si="16"/>
        <v>10453300</v>
      </c>
      <c r="Q32" s="6">
        <f t="shared" si="8"/>
        <v>0</v>
      </c>
      <c r="S32" s="6">
        <f t="shared" si="9"/>
        <v>0</v>
      </c>
      <c r="T32" s="41"/>
      <c r="U32" s="6">
        <f t="shared" si="10"/>
        <v>0</v>
      </c>
      <c r="V32" s="41"/>
      <c r="W32" s="6">
        <f t="shared" si="11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15">
        <v>1</v>
      </c>
      <c r="AB32" s="41">
        <f t="shared" si="3"/>
        <v>0</v>
      </c>
      <c r="AC32" s="42">
        <f t="shared" si="4"/>
        <v>0</v>
      </c>
    </row>
    <row r="33" spans="1:29" ht="15" customHeight="1" x14ac:dyDescent="0.25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19"/>
        <v>0</v>
      </c>
      <c r="O33" s="6">
        <f t="shared" si="16"/>
        <v>0</v>
      </c>
      <c r="P33" s="40">
        <v>0.5</v>
      </c>
      <c r="Q33" s="6">
        <f t="shared" si="8"/>
        <v>1229800</v>
      </c>
      <c r="S33" s="6">
        <f t="shared" si="9"/>
        <v>0</v>
      </c>
      <c r="T33" s="41">
        <v>0.5</v>
      </c>
      <c r="U33" s="6">
        <f t="shared" si="10"/>
        <v>1229800</v>
      </c>
      <c r="V33" s="41">
        <v>0.5</v>
      </c>
      <c r="W33" s="6">
        <f t="shared" ref="W33:W34" si="20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15">
        <v>1</v>
      </c>
      <c r="AB33" s="41">
        <f t="shared" si="3"/>
        <v>0</v>
      </c>
      <c r="AC33" s="42">
        <f t="shared" si="4"/>
        <v>0</v>
      </c>
    </row>
    <row r="34" spans="1:29" x14ac:dyDescent="0.25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19"/>
        <v>0</v>
      </c>
      <c r="O34" s="6">
        <f t="shared" si="16"/>
        <v>0</v>
      </c>
      <c r="Q34" s="6">
        <f t="shared" si="8"/>
        <v>0</v>
      </c>
      <c r="S34" s="6">
        <f t="shared" si="9"/>
        <v>0</v>
      </c>
      <c r="T34" s="41">
        <v>1</v>
      </c>
      <c r="U34" s="6">
        <f t="shared" si="10"/>
        <v>1229800</v>
      </c>
      <c r="V34" s="41">
        <v>1</v>
      </c>
      <c r="W34" s="6">
        <f t="shared" si="20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15">
        <v>1</v>
      </c>
      <c r="AB34" s="41">
        <f t="shared" si="3"/>
        <v>0</v>
      </c>
      <c r="AC34" s="42">
        <f t="shared" si="4"/>
        <v>0</v>
      </c>
    </row>
    <row r="35" spans="1:29" x14ac:dyDescent="0.25">
      <c r="E35" s="5"/>
      <c r="F35" s="39"/>
      <c r="M35" s="6">
        <f t="shared" si="19"/>
        <v>0</v>
      </c>
      <c r="O35" s="6">
        <f t="shared" si="16"/>
        <v>0</v>
      </c>
      <c r="Q35" s="6">
        <f t="shared" si="8"/>
        <v>0</v>
      </c>
      <c r="S35" s="6">
        <f t="shared" si="9"/>
        <v>0</v>
      </c>
      <c r="T35" s="41"/>
      <c r="U35" s="6">
        <f t="shared" si="10"/>
        <v>0</v>
      </c>
      <c r="V35" s="41"/>
      <c r="W35" s="6">
        <f t="shared" si="11"/>
        <v>0</v>
      </c>
      <c r="X35" s="41">
        <f t="shared" si="0"/>
        <v>0</v>
      </c>
      <c r="Y35" s="5">
        <f t="shared" si="1"/>
        <v>0</v>
      </c>
      <c r="Z35" s="41">
        <f t="shared" si="2"/>
        <v>0</v>
      </c>
      <c r="AA35" s="15">
        <v>0</v>
      </c>
      <c r="AB35" s="41">
        <f t="shared" si="3"/>
        <v>0</v>
      </c>
      <c r="AC35" s="42">
        <f t="shared" si="4"/>
        <v>0</v>
      </c>
    </row>
    <row r="36" spans="1:29" x14ac:dyDescent="0.25">
      <c r="B36" s="35" t="s">
        <v>38</v>
      </c>
      <c r="C36" s="14">
        <v>12298000</v>
      </c>
      <c r="D36" s="67"/>
      <c r="E36" s="5"/>
      <c r="F36" s="39"/>
      <c r="M36" s="6">
        <f t="shared" si="19"/>
        <v>0</v>
      </c>
      <c r="O36" s="6">
        <f t="shared" si="16"/>
        <v>0</v>
      </c>
      <c r="Q36" s="6">
        <f t="shared" si="8"/>
        <v>0</v>
      </c>
      <c r="S36" s="6">
        <f t="shared" si="9"/>
        <v>0</v>
      </c>
      <c r="T36" s="41"/>
      <c r="U36" s="6">
        <f t="shared" si="10"/>
        <v>0</v>
      </c>
      <c r="V36" s="41"/>
      <c r="W36" s="6">
        <f t="shared" si="11"/>
        <v>0</v>
      </c>
      <c r="X36" s="41">
        <f t="shared" si="0"/>
        <v>0</v>
      </c>
      <c r="Y36" s="5">
        <f t="shared" si="1"/>
        <v>0</v>
      </c>
      <c r="Z36" s="41">
        <f t="shared" si="2"/>
        <v>0</v>
      </c>
      <c r="AA36" s="15">
        <v>0</v>
      </c>
      <c r="AB36" s="41">
        <f t="shared" si="3"/>
        <v>0</v>
      </c>
      <c r="AC36" s="42">
        <f t="shared" si="4"/>
        <v>0</v>
      </c>
    </row>
    <row r="37" spans="1:29" ht="15" customHeight="1" x14ac:dyDescent="0.25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19"/>
        <v>0</v>
      </c>
      <c r="O37" s="6">
        <f t="shared" si="16"/>
        <v>0</v>
      </c>
      <c r="P37" s="40">
        <v>1</v>
      </c>
      <c r="Q37" s="6">
        <f t="shared" si="8"/>
        <v>10453300</v>
      </c>
      <c r="S37" s="6">
        <f t="shared" si="9"/>
        <v>0</v>
      </c>
      <c r="T37" s="41"/>
      <c r="U37" s="6">
        <f t="shared" si="10"/>
        <v>0</v>
      </c>
      <c r="V37" s="41"/>
      <c r="W37" s="6">
        <f t="shared" si="11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15">
        <v>1</v>
      </c>
      <c r="AB37" s="41">
        <f t="shared" si="3"/>
        <v>0</v>
      </c>
      <c r="AC37" s="42">
        <f t="shared" si="4"/>
        <v>0</v>
      </c>
    </row>
    <row r="38" spans="1:29" x14ac:dyDescent="0.25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19"/>
        <v>0</v>
      </c>
      <c r="O38" s="6">
        <f t="shared" si="16"/>
        <v>0</v>
      </c>
      <c r="P38" s="40">
        <v>0.75</v>
      </c>
      <c r="Q38" s="6">
        <f t="shared" si="8"/>
        <v>922350</v>
      </c>
      <c r="S38" s="6">
        <f t="shared" si="9"/>
        <v>0</v>
      </c>
      <c r="T38" s="41">
        <v>0.25</v>
      </c>
      <c r="U38" s="6">
        <f t="shared" si="10"/>
        <v>307450</v>
      </c>
      <c r="V38" s="41">
        <v>0.25</v>
      </c>
      <c r="W38" s="6">
        <f t="shared" ref="W38:W39" si="21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15">
        <v>1</v>
      </c>
      <c r="AB38" s="41">
        <f t="shared" si="3"/>
        <v>0</v>
      </c>
      <c r="AC38" s="42">
        <f t="shared" si="4"/>
        <v>0</v>
      </c>
    </row>
    <row r="39" spans="1:29" x14ac:dyDescent="0.25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19"/>
        <v>0</v>
      </c>
      <c r="O39" s="6">
        <f t="shared" si="16"/>
        <v>0</v>
      </c>
      <c r="P39" s="40">
        <v>0.2</v>
      </c>
      <c r="Q39" s="6">
        <f t="shared" si="8"/>
        <v>122980</v>
      </c>
      <c r="S39" s="6">
        <f t="shared" si="9"/>
        <v>0</v>
      </c>
      <c r="T39" s="41">
        <v>0.8</v>
      </c>
      <c r="U39" s="6">
        <f t="shared" si="10"/>
        <v>491920</v>
      </c>
      <c r="V39" s="41">
        <v>0.8</v>
      </c>
      <c r="W39" s="6">
        <f t="shared" si="21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15">
        <v>1</v>
      </c>
      <c r="AB39" s="41">
        <f t="shared" si="3"/>
        <v>0</v>
      </c>
      <c r="AC39" s="42">
        <f t="shared" si="4"/>
        <v>0</v>
      </c>
    </row>
    <row r="40" spans="1:29" s="65" customFormat="1" x14ac:dyDescent="0.25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>
        <f t="shared" si="2"/>
        <v>0</v>
      </c>
      <c r="AA40" s="66">
        <v>0</v>
      </c>
      <c r="AB40" s="41">
        <f t="shared" si="3"/>
        <v>0</v>
      </c>
      <c r="AC40" s="42">
        <f t="shared" si="4"/>
        <v>0</v>
      </c>
    </row>
    <row r="41" spans="1:29" ht="15" customHeight="1" x14ac:dyDescent="0.25">
      <c r="B41" s="31" t="s">
        <v>22</v>
      </c>
      <c r="E41" s="5">
        <v>150000</v>
      </c>
      <c r="F41" s="39">
        <v>1</v>
      </c>
      <c r="G41" s="6">
        <f t="shared" ref="G41:G48" si="22">+F41*E41</f>
        <v>150000</v>
      </c>
      <c r="I41" s="6">
        <f t="shared" ref="I41:I48" si="23">+H41*E41</f>
        <v>0</v>
      </c>
      <c r="K41" s="6">
        <f t="shared" ref="K41:K48" si="24">+J41*E41</f>
        <v>0</v>
      </c>
      <c r="M41" s="6">
        <f t="shared" ref="M41:M48" si="25">+L41*E41</f>
        <v>0</v>
      </c>
      <c r="O41" s="6">
        <f t="shared" ref="O41:O48" si="26">+N41*E41</f>
        <v>0</v>
      </c>
      <c r="Q41" s="6">
        <f t="shared" ref="Q41:Q48" si="27">+P41*E41</f>
        <v>0</v>
      </c>
      <c r="S41" s="6">
        <f t="shared" ref="S41:S48" si="28">+R41*E41</f>
        <v>0</v>
      </c>
      <c r="T41" s="41"/>
      <c r="U41" s="6">
        <f t="shared" ref="U41:U48" si="29">+T41*E41</f>
        <v>0</v>
      </c>
      <c r="V41" s="41"/>
      <c r="W41" s="6">
        <f t="shared" ref="W41:W47" si="30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15">
        <v>1</v>
      </c>
      <c r="AB41" s="41">
        <f t="shared" si="3"/>
        <v>0</v>
      </c>
      <c r="AC41" s="42">
        <f t="shared" si="4"/>
        <v>0</v>
      </c>
    </row>
    <row r="42" spans="1:29" ht="15" customHeight="1" x14ac:dyDescent="0.25">
      <c r="B42" s="31" t="s">
        <v>40</v>
      </c>
      <c r="E42" s="5">
        <f>1844700*0.4</f>
        <v>737880</v>
      </c>
      <c r="F42" s="39">
        <v>1</v>
      </c>
      <c r="G42" s="6">
        <f t="shared" si="22"/>
        <v>737880</v>
      </c>
      <c r="I42" s="6">
        <f t="shared" si="23"/>
        <v>0</v>
      </c>
      <c r="K42" s="6">
        <f t="shared" si="24"/>
        <v>0</v>
      </c>
      <c r="M42" s="6">
        <f t="shared" si="25"/>
        <v>0</v>
      </c>
      <c r="O42" s="6">
        <f t="shared" si="26"/>
        <v>0</v>
      </c>
      <c r="Q42" s="6">
        <f t="shared" si="27"/>
        <v>0</v>
      </c>
      <c r="S42" s="6">
        <f t="shared" si="28"/>
        <v>0</v>
      </c>
      <c r="T42" s="41"/>
      <c r="U42" s="6">
        <f t="shared" si="29"/>
        <v>0</v>
      </c>
      <c r="V42" s="41"/>
      <c r="W42" s="6">
        <f t="shared" si="30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15">
        <v>1</v>
      </c>
      <c r="AB42" s="41">
        <f t="shared" si="3"/>
        <v>0</v>
      </c>
      <c r="AC42" s="42">
        <f t="shared" si="4"/>
        <v>0</v>
      </c>
    </row>
    <row r="43" spans="1:29" ht="15" customHeight="1" x14ac:dyDescent="0.25">
      <c r="B43" s="31" t="s">
        <v>24</v>
      </c>
      <c r="E43" s="5">
        <f>1844700*0.6</f>
        <v>1106820</v>
      </c>
      <c r="F43" s="39">
        <v>1</v>
      </c>
      <c r="G43" s="6">
        <f t="shared" si="22"/>
        <v>1106820</v>
      </c>
      <c r="I43" s="6">
        <f t="shared" si="23"/>
        <v>0</v>
      </c>
      <c r="K43" s="6">
        <f t="shared" si="24"/>
        <v>0</v>
      </c>
      <c r="M43" s="6">
        <f t="shared" si="25"/>
        <v>0</v>
      </c>
      <c r="O43" s="6">
        <f t="shared" si="26"/>
        <v>0</v>
      </c>
      <c r="Q43" s="6">
        <f t="shared" si="27"/>
        <v>0</v>
      </c>
      <c r="S43" s="6">
        <f t="shared" si="28"/>
        <v>0</v>
      </c>
      <c r="T43" s="41"/>
      <c r="U43" s="6">
        <f t="shared" si="29"/>
        <v>0</v>
      </c>
      <c r="V43" s="41"/>
      <c r="W43" s="6">
        <f t="shared" si="30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15">
        <v>1</v>
      </c>
      <c r="AB43" s="41">
        <f t="shared" si="3"/>
        <v>0</v>
      </c>
      <c r="AC43" s="42">
        <f t="shared" si="4"/>
        <v>0</v>
      </c>
    </row>
    <row r="44" spans="1:29" ht="15" customHeight="1" x14ac:dyDescent="0.25">
      <c r="B44" s="31" t="s">
        <v>25</v>
      </c>
      <c r="E44" s="5">
        <v>4611750</v>
      </c>
      <c r="F44" s="39"/>
      <c r="G44" s="6">
        <f t="shared" si="22"/>
        <v>0</v>
      </c>
      <c r="H44" s="40">
        <v>1</v>
      </c>
      <c r="I44" s="6">
        <f t="shared" si="23"/>
        <v>4611750</v>
      </c>
      <c r="K44" s="6">
        <f t="shared" si="24"/>
        <v>0</v>
      </c>
      <c r="M44" s="6">
        <f t="shared" si="25"/>
        <v>0</v>
      </c>
      <c r="O44" s="6">
        <f t="shared" si="26"/>
        <v>0</v>
      </c>
      <c r="Q44" s="6">
        <f t="shared" si="27"/>
        <v>0</v>
      </c>
      <c r="S44" s="6">
        <f t="shared" si="28"/>
        <v>0</v>
      </c>
      <c r="T44" s="41"/>
      <c r="U44" s="6">
        <f t="shared" si="29"/>
        <v>0</v>
      </c>
      <c r="V44" s="41"/>
      <c r="W44" s="6">
        <f t="shared" si="30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15">
        <v>1</v>
      </c>
      <c r="AB44" s="41">
        <f t="shared" si="3"/>
        <v>0</v>
      </c>
      <c r="AC44" s="42">
        <f t="shared" si="4"/>
        <v>0</v>
      </c>
    </row>
    <row r="45" spans="1:29" ht="15" customHeight="1" x14ac:dyDescent="0.25">
      <c r="B45" s="31" t="s">
        <v>26</v>
      </c>
      <c r="E45" s="5">
        <v>2767050</v>
      </c>
      <c r="F45" s="39"/>
      <c r="G45" s="6">
        <f t="shared" si="22"/>
        <v>0</v>
      </c>
      <c r="H45" s="40">
        <v>1</v>
      </c>
      <c r="I45" s="6">
        <f t="shared" si="23"/>
        <v>2767050</v>
      </c>
      <c r="K45" s="6">
        <f t="shared" si="24"/>
        <v>0</v>
      </c>
      <c r="M45" s="6">
        <f t="shared" si="25"/>
        <v>0</v>
      </c>
      <c r="O45" s="6">
        <f t="shared" si="26"/>
        <v>0</v>
      </c>
      <c r="Q45" s="6">
        <f t="shared" si="27"/>
        <v>0</v>
      </c>
      <c r="S45" s="6">
        <f t="shared" si="28"/>
        <v>0</v>
      </c>
      <c r="T45" s="41"/>
      <c r="U45" s="6">
        <f t="shared" si="29"/>
        <v>0</v>
      </c>
      <c r="V45" s="41"/>
      <c r="W45" s="6">
        <f t="shared" si="30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15">
        <v>1</v>
      </c>
      <c r="AB45" s="41">
        <f t="shared" si="3"/>
        <v>0</v>
      </c>
      <c r="AC45" s="42">
        <f t="shared" si="4"/>
        <v>0</v>
      </c>
    </row>
    <row r="46" spans="1:29" ht="15" customHeight="1" x14ac:dyDescent="0.25">
      <c r="B46" s="31" t="s">
        <v>27</v>
      </c>
      <c r="E46" s="5">
        <v>2767050</v>
      </c>
      <c r="F46" s="39"/>
      <c r="G46" s="6">
        <f t="shared" si="22"/>
        <v>0</v>
      </c>
      <c r="I46" s="6">
        <f t="shared" si="23"/>
        <v>0</v>
      </c>
      <c r="J46" s="40">
        <v>1</v>
      </c>
      <c r="K46" s="6">
        <f t="shared" si="24"/>
        <v>2767050</v>
      </c>
      <c r="M46" s="6">
        <f t="shared" si="25"/>
        <v>0</v>
      </c>
      <c r="O46" s="6">
        <f t="shared" si="26"/>
        <v>0</v>
      </c>
      <c r="Q46" s="6">
        <f t="shared" si="27"/>
        <v>0</v>
      </c>
      <c r="S46" s="6">
        <f t="shared" si="28"/>
        <v>0</v>
      </c>
      <c r="T46" s="41"/>
      <c r="U46" s="6">
        <f t="shared" si="29"/>
        <v>0</v>
      </c>
      <c r="V46" s="41"/>
      <c r="W46" s="6">
        <f t="shared" si="30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15">
        <v>1</v>
      </c>
      <c r="AB46" s="41">
        <f t="shared" si="3"/>
        <v>0</v>
      </c>
      <c r="AC46" s="42">
        <f t="shared" si="4"/>
        <v>0</v>
      </c>
    </row>
    <row r="47" spans="1:29" ht="15" customHeight="1" x14ac:dyDescent="0.25">
      <c r="B47" s="31" t="s">
        <v>28</v>
      </c>
      <c r="E47" s="5">
        <f>1844700*2</f>
        <v>3689400</v>
      </c>
      <c r="F47" s="39"/>
      <c r="G47" s="6">
        <f t="shared" si="22"/>
        <v>0</v>
      </c>
      <c r="I47" s="6">
        <f t="shared" si="23"/>
        <v>0</v>
      </c>
      <c r="J47" s="40">
        <v>0.7</v>
      </c>
      <c r="K47" s="6">
        <f t="shared" si="24"/>
        <v>2582580</v>
      </c>
      <c r="L47" s="40">
        <v>0.25</v>
      </c>
      <c r="M47" s="6">
        <f t="shared" si="25"/>
        <v>922350</v>
      </c>
      <c r="N47" s="40">
        <v>3.0000000000000027E-2</v>
      </c>
      <c r="O47" s="6">
        <f t="shared" si="26"/>
        <v>110682.0000000001</v>
      </c>
      <c r="P47" s="40">
        <v>2.0000000000000018E-2</v>
      </c>
      <c r="Q47" s="6">
        <f t="shared" si="27"/>
        <v>73788.000000000073</v>
      </c>
      <c r="S47" s="6">
        <f t="shared" si="28"/>
        <v>0</v>
      </c>
      <c r="T47" s="41"/>
      <c r="U47" s="6">
        <f t="shared" si="29"/>
        <v>0</v>
      </c>
      <c r="V47" s="41"/>
      <c r="W47" s="6">
        <f t="shared" si="30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15">
        <v>1</v>
      </c>
      <c r="AB47" s="41">
        <f t="shared" si="3"/>
        <v>0</v>
      </c>
      <c r="AC47" s="42">
        <f t="shared" si="4"/>
        <v>0</v>
      </c>
    </row>
    <row r="48" spans="1:29" x14ac:dyDescent="0.25">
      <c r="B48" s="31" t="s">
        <v>30</v>
      </c>
      <c r="E48" s="5">
        <v>2767050</v>
      </c>
      <c r="F48" s="39"/>
      <c r="G48" s="6">
        <f t="shared" si="22"/>
        <v>0</v>
      </c>
      <c r="I48" s="6">
        <f t="shared" si="23"/>
        <v>0</v>
      </c>
      <c r="K48" s="6">
        <f t="shared" si="24"/>
        <v>0</v>
      </c>
      <c r="M48" s="6">
        <f t="shared" si="25"/>
        <v>0</v>
      </c>
      <c r="O48" s="6">
        <f t="shared" si="26"/>
        <v>0</v>
      </c>
      <c r="Q48" s="6">
        <f t="shared" si="27"/>
        <v>0</v>
      </c>
      <c r="R48" s="40">
        <v>0.55000000000000004</v>
      </c>
      <c r="S48" s="6">
        <f t="shared" si="28"/>
        <v>1521877.5000000002</v>
      </c>
      <c r="T48" s="41">
        <v>0.45</v>
      </c>
      <c r="U48" s="6">
        <f t="shared" si="29"/>
        <v>1245172.5</v>
      </c>
      <c r="V48" s="41">
        <v>0.45</v>
      </c>
      <c r="W48" s="6">
        <f t="shared" ref="W48" si="31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15">
        <v>1</v>
      </c>
      <c r="AB48" s="41">
        <f t="shared" si="3"/>
        <v>0</v>
      </c>
      <c r="AC48" s="42">
        <f t="shared" si="4"/>
        <v>0</v>
      </c>
    </row>
    <row r="49" spans="1:29" s="65" customFormat="1" x14ac:dyDescent="0.25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>
        <f t="shared" si="2"/>
        <v>0</v>
      </c>
      <c r="AA49" s="66">
        <v>0</v>
      </c>
      <c r="AB49" s="41">
        <f t="shared" si="3"/>
        <v>0</v>
      </c>
      <c r="AC49" s="42">
        <f t="shared" si="4"/>
        <v>0</v>
      </c>
    </row>
    <row r="50" spans="1:29" ht="15" customHeight="1" x14ac:dyDescent="0.25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2">+L50*E50</f>
        <v>0</v>
      </c>
      <c r="O50" s="6">
        <f t="shared" ref="O50:O75" si="33">+N50*E50</f>
        <v>0</v>
      </c>
      <c r="Q50" s="6">
        <f t="shared" ref="Q50:Q75" si="34">+P50*E50</f>
        <v>0</v>
      </c>
      <c r="S50" s="6">
        <f t="shared" ref="S50:S75" si="35">+R50*E50</f>
        <v>0</v>
      </c>
      <c r="T50" s="41"/>
      <c r="U50" s="6">
        <f t="shared" ref="U50:U75" si="36">+T50*E50</f>
        <v>0</v>
      </c>
      <c r="V50" s="41"/>
      <c r="W50" s="6">
        <f t="shared" ref="W50:W72" si="37">+V50*G50</f>
        <v>0</v>
      </c>
      <c r="X50" s="41">
        <f t="shared" si="0"/>
        <v>0</v>
      </c>
      <c r="Y50" s="5">
        <f t="shared" si="1"/>
        <v>0</v>
      </c>
      <c r="Z50" s="41">
        <f t="shared" si="2"/>
        <v>0</v>
      </c>
      <c r="AA50" s="15">
        <v>0</v>
      </c>
      <c r="AB50" s="41">
        <f t="shared" si="3"/>
        <v>0</v>
      </c>
      <c r="AC50" s="42">
        <f t="shared" si="4"/>
        <v>0</v>
      </c>
    </row>
    <row r="51" spans="1:29" ht="15" customHeight="1" x14ac:dyDescent="0.25">
      <c r="B51" s="31" t="s">
        <v>22</v>
      </c>
      <c r="E51" s="5">
        <v>100000</v>
      </c>
      <c r="F51" s="39">
        <v>1</v>
      </c>
      <c r="G51" s="6">
        <f t="shared" ref="G51:G60" si="38">+F51*E51</f>
        <v>100000</v>
      </c>
      <c r="I51" s="6">
        <f t="shared" ref="I51:I60" si="39">+H51*E51</f>
        <v>0</v>
      </c>
      <c r="K51" s="6">
        <f t="shared" ref="K51:K60" si="40">+J51*E51</f>
        <v>0</v>
      </c>
      <c r="M51" s="6">
        <f t="shared" si="32"/>
        <v>0</v>
      </c>
      <c r="O51" s="6">
        <f t="shared" si="33"/>
        <v>0</v>
      </c>
      <c r="Q51" s="6">
        <f t="shared" si="34"/>
        <v>0</v>
      </c>
      <c r="S51" s="6">
        <f t="shared" si="35"/>
        <v>0</v>
      </c>
      <c r="T51" s="41"/>
      <c r="U51" s="6">
        <f t="shared" si="36"/>
        <v>0</v>
      </c>
      <c r="V51" s="41"/>
      <c r="W51" s="6">
        <f t="shared" si="37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15">
        <v>1</v>
      </c>
      <c r="AB51" s="41">
        <f t="shared" si="3"/>
        <v>0</v>
      </c>
      <c r="AC51" s="42">
        <f t="shared" si="4"/>
        <v>0</v>
      </c>
    </row>
    <row r="52" spans="1:29" ht="15" customHeight="1" x14ac:dyDescent="0.25">
      <c r="B52" s="31" t="s">
        <v>23</v>
      </c>
      <c r="E52" s="5">
        <f>922350*0.4</f>
        <v>368940</v>
      </c>
      <c r="F52" s="39">
        <v>1</v>
      </c>
      <c r="G52" s="6">
        <f t="shared" si="38"/>
        <v>368940</v>
      </c>
      <c r="I52" s="6">
        <f t="shared" si="39"/>
        <v>0</v>
      </c>
      <c r="K52" s="6">
        <f t="shared" si="40"/>
        <v>0</v>
      </c>
      <c r="M52" s="6">
        <f t="shared" si="32"/>
        <v>0</v>
      </c>
      <c r="O52" s="6">
        <f t="shared" si="33"/>
        <v>0</v>
      </c>
      <c r="Q52" s="6">
        <f t="shared" si="34"/>
        <v>0</v>
      </c>
      <c r="S52" s="6">
        <f t="shared" si="35"/>
        <v>0</v>
      </c>
      <c r="T52" s="41"/>
      <c r="U52" s="6">
        <f t="shared" si="36"/>
        <v>0</v>
      </c>
      <c r="V52" s="41"/>
      <c r="W52" s="6">
        <f t="shared" si="37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15">
        <v>1</v>
      </c>
      <c r="AB52" s="41">
        <f t="shared" si="3"/>
        <v>0</v>
      </c>
      <c r="AC52" s="42">
        <f t="shared" si="4"/>
        <v>0</v>
      </c>
    </row>
    <row r="53" spans="1:29" ht="15" customHeight="1" x14ac:dyDescent="0.25">
      <c r="B53" s="31" t="s">
        <v>24</v>
      </c>
      <c r="E53" s="5">
        <f>922350*0.6</f>
        <v>553410</v>
      </c>
      <c r="F53" s="39">
        <v>1</v>
      </c>
      <c r="G53" s="6">
        <f t="shared" si="38"/>
        <v>553410</v>
      </c>
      <c r="I53" s="6">
        <f t="shared" si="39"/>
        <v>0</v>
      </c>
      <c r="K53" s="6">
        <f t="shared" si="40"/>
        <v>0</v>
      </c>
      <c r="M53" s="6">
        <f t="shared" si="32"/>
        <v>0</v>
      </c>
      <c r="O53" s="6">
        <f t="shared" si="33"/>
        <v>0</v>
      </c>
      <c r="Q53" s="6">
        <f t="shared" si="34"/>
        <v>0</v>
      </c>
      <c r="S53" s="6">
        <f t="shared" si="35"/>
        <v>0</v>
      </c>
      <c r="T53" s="41"/>
      <c r="U53" s="6">
        <f t="shared" si="36"/>
        <v>0</v>
      </c>
      <c r="V53" s="41"/>
      <c r="W53" s="6">
        <f t="shared" si="37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15">
        <v>1</v>
      </c>
      <c r="AB53" s="41">
        <f t="shared" si="3"/>
        <v>0</v>
      </c>
      <c r="AC53" s="42">
        <f t="shared" si="4"/>
        <v>0</v>
      </c>
    </row>
    <row r="54" spans="1:29" ht="15" customHeight="1" x14ac:dyDescent="0.25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39"/>
        <v>2767050</v>
      </c>
      <c r="K54" s="6">
        <f t="shared" si="40"/>
        <v>0</v>
      </c>
      <c r="M54" s="6">
        <f t="shared" si="32"/>
        <v>0</v>
      </c>
      <c r="O54" s="6">
        <f t="shared" si="33"/>
        <v>0</v>
      </c>
      <c r="Q54" s="6">
        <f t="shared" si="34"/>
        <v>0</v>
      </c>
      <c r="S54" s="6">
        <f t="shared" si="35"/>
        <v>0</v>
      </c>
      <c r="T54" s="41"/>
      <c r="U54" s="6">
        <f t="shared" si="36"/>
        <v>0</v>
      </c>
      <c r="V54" s="41"/>
      <c r="W54" s="6">
        <f t="shared" si="37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15">
        <v>1</v>
      </c>
      <c r="AB54" s="41">
        <f t="shared" si="3"/>
        <v>0</v>
      </c>
      <c r="AC54" s="42">
        <f t="shared" si="4"/>
        <v>0</v>
      </c>
    </row>
    <row r="55" spans="1:29" ht="15" customHeight="1" x14ac:dyDescent="0.25">
      <c r="B55" s="31" t="s">
        <v>43</v>
      </c>
      <c r="E55" s="5">
        <v>922350</v>
      </c>
      <c r="F55" s="39"/>
      <c r="G55" s="6">
        <f t="shared" si="38"/>
        <v>0</v>
      </c>
      <c r="H55" s="40">
        <v>0.5</v>
      </c>
      <c r="I55" s="6">
        <f t="shared" si="39"/>
        <v>461175</v>
      </c>
      <c r="J55" s="40">
        <v>0.5</v>
      </c>
      <c r="K55" s="6">
        <f t="shared" si="40"/>
        <v>461175</v>
      </c>
      <c r="M55" s="6">
        <f t="shared" si="32"/>
        <v>0</v>
      </c>
      <c r="O55" s="6">
        <f t="shared" si="33"/>
        <v>0</v>
      </c>
      <c r="Q55" s="6">
        <f t="shared" si="34"/>
        <v>0</v>
      </c>
      <c r="S55" s="6">
        <f t="shared" si="35"/>
        <v>0</v>
      </c>
      <c r="T55" s="41"/>
      <c r="U55" s="6">
        <f t="shared" si="36"/>
        <v>0</v>
      </c>
      <c r="V55" s="41"/>
      <c r="W55" s="6">
        <f t="shared" si="37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15">
        <v>1</v>
      </c>
      <c r="AB55" s="41">
        <f t="shared" si="3"/>
        <v>0</v>
      </c>
      <c r="AC55" s="42">
        <f t="shared" si="4"/>
        <v>0</v>
      </c>
    </row>
    <row r="56" spans="1:29" ht="15" customHeight="1" x14ac:dyDescent="0.25">
      <c r="B56" s="31" t="s">
        <v>44</v>
      </c>
      <c r="E56" s="5">
        <v>922350</v>
      </c>
      <c r="F56" s="39"/>
      <c r="G56" s="6">
        <f t="shared" si="38"/>
        <v>0</v>
      </c>
      <c r="I56" s="6">
        <f t="shared" si="39"/>
        <v>0</v>
      </c>
      <c r="K56" s="6">
        <f t="shared" si="40"/>
        <v>0</v>
      </c>
      <c r="L56" s="40">
        <v>0.5</v>
      </c>
      <c r="M56" s="6">
        <f t="shared" si="32"/>
        <v>461175</v>
      </c>
      <c r="N56" s="40">
        <v>0.5</v>
      </c>
      <c r="O56" s="6">
        <f t="shared" si="33"/>
        <v>461175</v>
      </c>
      <c r="Q56" s="6">
        <f t="shared" si="34"/>
        <v>0</v>
      </c>
      <c r="S56" s="6">
        <f t="shared" si="35"/>
        <v>0</v>
      </c>
      <c r="T56" s="41"/>
      <c r="U56" s="6">
        <f t="shared" si="36"/>
        <v>0</v>
      </c>
      <c r="V56" s="41"/>
      <c r="W56" s="6">
        <f t="shared" si="37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15">
        <v>1</v>
      </c>
      <c r="AB56" s="41">
        <f t="shared" si="3"/>
        <v>0</v>
      </c>
      <c r="AC56" s="42">
        <f t="shared" si="4"/>
        <v>0</v>
      </c>
    </row>
    <row r="57" spans="1:29" ht="15" customHeight="1" x14ac:dyDescent="0.25">
      <c r="B57" s="31" t="s">
        <v>43</v>
      </c>
      <c r="E57" s="5">
        <v>922350</v>
      </c>
      <c r="F57" s="39"/>
      <c r="G57" s="6">
        <f t="shared" si="38"/>
        <v>0</v>
      </c>
      <c r="I57" s="6">
        <f t="shared" si="39"/>
        <v>0</v>
      </c>
      <c r="J57" s="40">
        <v>1</v>
      </c>
      <c r="K57" s="6">
        <f t="shared" si="40"/>
        <v>922350</v>
      </c>
      <c r="M57" s="6">
        <f t="shared" si="32"/>
        <v>0</v>
      </c>
      <c r="O57" s="6">
        <f t="shared" si="33"/>
        <v>0</v>
      </c>
      <c r="Q57" s="6">
        <f t="shared" si="34"/>
        <v>0</v>
      </c>
      <c r="S57" s="6">
        <f t="shared" si="35"/>
        <v>0</v>
      </c>
      <c r="T57" s="41"/>
      <c r="U57" s="6">
        <f t="shared" si="36"/>
        <v>0</v>
      </c>
      <c r="V57" s="41"/>
      <c r="W57" s="6">
        <f t="shared" si="37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15">
        <v>1</v>
      </c>
      <c r="AB57" s="41">
        <f t="shared" si="3"/>
        <v>0</v>
      </c>
      <c r="AC57" s="42">
        <f t="shared" si="4"/>
        <v>0</v>
      </c>
    </row>
    <row r="58" spans="1:29" ht="15" customHeight="1" x14ac:dyDescent="0.25">
      <c r="B58" s="31" t="s">
        <v>45</v>
      </c>
      <c r="E58" s="5">
        <v>1844700</v>
      </c>
      <c r="F58" s="39"/>
      <c r="G58" s="6">
        <f t="shared" si="38"/>
        <v>0</v>
      </c>
      <c r="I58" s="6">
        <f t="shared" si="39"/>
        <v>0</v>
      </c>
      <c r="K58" s="6">
        <f t="shared" si="40"/>
        <v>0</v>
      </c>
      <c r="L58" s="40">
        <v>1</v>
      </c>
      <c r="M58" s="6">
        <f t="shared" si="32"/>
        <v>1844700</v>
      </c>
      <c r="O58" s="6">
        <f t="shared" si="33"/>
        <v>0</v>
      </c>
      <c r="Q58" s="6">
        <f t="shared" si="34"/>
        <v>0</v>
      </c>
      <c r="S58" s="6">
        <f t="shared" si="35"/>
        <v>0</v>
      </c>
      <c r="T58" s="41"/>
      <c r="U58" s="6">
        <f t="shared" si="36"/>
        <v>0</v>
      </c>
      <c r="V58" s="41"/>
      <c r="W58" s="6">
        <f t="shared" si="37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15">
        <v>1</v>
      </c>
      <c r="AB58" s="41">
        <f t="shared" si="3"/>
        <v>0</v>
      </c>
      <c r="AC58" s="42">
        <f t="shared" si="4"/>
        <v>0</v>
      </c>
    </row>
    <row r="59" spans="1:29" ht="15" customHeight="1" x14ac:dyDescent="0.25">
      <c r="B59" s="31" t="s">
        <v>46</v>
      </c>
      <c r="E59" s="5">
        <v>1844700</v>
      </c>
      <c r="F59" s="39"/>
      <c r="G59" s="6">
        <f t="shared" si="38"/>
        <v>0</v>
      </c>
      <c r="I59" s="6">
        <f t="shared" si="39"/>
        <v>0</v>
      </c>
      <c r="K59" s="6">
        <f t="shared" si="40"/>
        <v>0</v>
      </c>
      <c r="L59" s="40">
        <v>0.1</v>
      </c>
      <c r="M59" s="6">
        <f t="shared" si="32"/>
        <v>184470</v>
      </c>
      <c r="N59" s="40">
        <v>0.2</v>
      </c>
      <c r="O59" s="6">
        <f t="shared" si="33"/>
        <v>368940</v>
      </c>
      <c r="P59" s="40">
        <v>0.7</v>
      </c>
      <c r="Q59" s="6">
        <f t="shared" si="34"/>
        <v>1291290</v>
      </c>
      <c r="S59" s="6">
        <f t="shared" si="35"/>
        <v>0</v>
      </c>
      <c r="T59" s="41"/>
      <c r="U59" s="6">
        <f t="shared" si="36"/>
        <v>0</v>
      </c>
      <c r="V59" s="41"/>
      <c r="W59" s="6">
        <f t="shared" si="37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15">
        <v>1</v>
      </c>
      <c r="AB59" s="41">
        <f t="shared" si="3"/>
        <v>0</v>
      </c>
      <c r="AC59" s="42">
        <f t="shared" si="4"/>
        <v>0</v>
      </c>
    </row>
    <row r="60" spans="1:29" x14ac:dyDescent="0.25">
      <c r="B60" s="31" t="s">
        <v>30</v>
      </c>
      <c r="E60" s="5">
        <f>922350*2</f>
        <v>1844700</v>
      </c>
      <c r="F60" s="39"/>
      <c r="G60" s="6">
        <f t="shared" si="38"/>
        <v>0</v>
      </c>
      <c r="I60" s="6">
        <f t="shared" si="39"/>
        <v>0</v>
      </c>
      <c r="K60" s="6">
        <f t="shared" si="40"/>
        <v>0</v>
      </c>
      <c r="M60" s="6">
        <f t="shared" si="32"/>
        <v>0</v>
      </c>
      <c r="O60" s="6">
        <f t="shared" si="33"/>
        <v>0</v>
      </c>
      <c r="Q60" s="6">
        <f t="shared" si="34"/>
        <v>0</v>
      </c>
      <c r="R60" s="40">
        <v>0.55000000000000004</v>
      </c>
      <c r="S60" s="6">
        <f t="shared" si="35"/>
        <v>1014585.0000000001</v>
      </c>
      <c r="T60" s="41">
        <v>0.45</v>
      </c>
      <c r="U60" s="6">
        <f t="shared" si="36"/>
        <v>830115</v>
      </c>
      <c r="V60" s="41">
        <v>0.45</v>
      </c>
      <c r="W60" s="6">
        <f t="shared" ref="W60" si="41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15">
        <v>1</v>
      </c>
      <c r="AB60" s="41">
        <f t="shared" si="3"/>
        <v>0</v>
      </c>
      <c r="AC60" s="42">
        <f t="shared" si="4"/>
        <v>0</v>
      </c>
    </row>
    <row r="61" spans="1:29" x14ac:dyDescent="0.25">
      <c r="B61" s="35" t="s">
        <v>31</v>
      </c>
      <c r="C61" s="69"/>
      <c r="D61" s="67"/>
      <c r="E61" s="5"/>
      <c r="F61" s="39"/>
      <c r="M61" s="6">
        <f t="shared" si="32"/>
        <v>0</v>
      </c>
      <c r="O61" s="6">
        <f t="shared" si="33"/>
        <v>0</v>
      </c>
      <c r="Q61" s="6">
        <f t="shared" si="34"/>
        <v>0</v>
      </c>
      <c r="S61" s="6">
        <f t="shared" si="35"/>
        <v>0</v>
      </c>
      <c r="T61" s="41"/>
      <c r="U61" s="6">
        <f t="shared" si="36"/>
        <v>0</v>
      </c>
      <c r="V61" s="41"/>
      <c r="W61" s="6">
        <f t="shared" si="37"/>
        <v>0</v>
      </c>
      <c r="X61" s="41">
        <f t="shared" si="0"/>
        <v>0</v>
      </c>
      <c r="Y61" s="5">
        <f t="shared" si="1"/>
        <v>0</v>
      </c>
      <c r="Z61" s="41">
        <f t="shared" si="2"/>
        <v>0</v>
      </c>
      <c r="AA61" s="15">
        <v>0</v>
      </c>
      <c r="AB61" s="41">
        <f t="shared" si="3"/>
        <v>0</v>
      </c>
      <c r="AC61" s="42">
        <f t="shared" si="4"/>
        <v>0</v>
      </c>
    </row>
    <row r="62" spans="1:29" x14ac:dyDescent="0.25">
      <c r="B62" s="35" t="s">
        <v>47</v>
      </c>
      <c r="C62" s="69">
        <v>3689400</v>
      </c>
      <c r="D62" s="67"/>
      <c r="E62" s="5"/>
      <c r="F62" s="39"/>
      <c r="M62" s="6">
        <f t="shared" si="32"/>
        <v>0</v>
      </c>
      <c r="O62" s="6">
        <f t="shared" si="33"/>
        <v>0</v>
      </c>
      <c r="Q62" s="6">
        <f t="shared" si="34"/>
        <v>0</v>
      </c>
      <c r="S62" s="6">
        <f t="shared" si="35"/>
        <v>0</v>
      </c>
      <c r="T62" s="41"/>
      <c r="U62" s="6">
        <f t="shared" si="36"/>
        <v>0</v>
      </c>
      <c r="V62" s="41"/>
      <c r="W62" s="6">
        <f t="shared" si="37"/>
        <v>0</v>
      </c>
      <c r="X62" s="41">
        <f t="shared" si="0"/>
        <v>0</v>
      </c>
      <c r="Y62" s="5">
        <f t="shared" si="1"/>
        <v>0</v>
      </c>
      <c r="Z62" s="41">
        <f t="shared" si="2"/>
        <v>0</v>
      </c>
      <c r="AA62" s="15">
        <v>0</v>
      </c>
      <c r="AB62" s="41">
        <f t="shared" si="3"/>
        <v>0</v>
      </c>
      <c r="AC62" s="42">
        <f t="shared" si="4"/>
        <v>0</v>
      </c>
    </row>
    <row r="63" spans="1:29" x14ac:dyDescent="0.25">
      <c r="B63" s="31" t="s">
        <v>33</v>
      </c>
      <c r="E63" s="5">
        <f>+C62*0.85</f>
        <v>3135990</v>
      </c>
      <c r="F63" s="39"/>
      <c r="M63" s="6">
        <f t="shared" si="32"/>
        <v>0</v>
      </c>
      <c r="O63" s="6">
        <f t="shared" si="33"/>
        <v>0</v>
      </c>
      <c r="Q63" s="6">
        <f t="shared" si="34"/>
        <v>0</v>
      </c>
      <c r="R63" s="40">
        <v>0.9</v>
      </c>
      <c r="S63" s="6">
        <f t="shared" si="35"/>
        <v>2822391</v>
      </c>
      <c r="T63" s="41">
        <v>0.1</v>
      </c>
      <c r="U63" s="6">
        <f t="shared" si="36"/>
        <v>313599</v>
      </c>
      <c r="V63" s="41">
        <v>0.1</v>
      </c>
      <c r="W63" s="6">
        <f t="shared" ref="W63:W65" si="42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15">
        <v>1</v>
      </c>
      <c r="AB63" s="41">
        <f t="shared" si="3"/>
        <v>0</v>
      </c>
      <c r="AC63" s="42">
        <f t="shared" si="4"/>
        <v>0</v>
      </c>
    </row>
    <row r="64" spans="1:29" x14ac:dyDescent="0.25">
      <c r="B64" s="31" t="s">
        <v>34</v>
      </c>
      <c r="E64" s="5">
        <f>+C62*0.1</f>
        <v>368940</v>
      </c>
      <c r="F64" s="39"/>
      <c r="M64" s="6">
        <f t="shared" si="32"/>
        <v>0</v>
      </c>
      <c r="O64" s="6">
        <f t="shared" si="33"/>
        <v>0</v>
      </c>
      <c r="Q64" s="6">
        <f t="shared" si="34"/>
        <v>0</v>
      </c>
      <c r="S64" s="6">
        <f t="shared" si="35"/>
        <v>0</v>
      </c>
      <c r="T64" s="41">
        <v>1</v>
      </c>
      <c r="U64" s="6">
        <f t="shared" si="36"/>
        <v>368940</v>
      </c>
      <c r="V64" s="41">
        <v>1</v>
      </c>
      <c r="W64" s="6">
        <f t="shared" si="42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15">
        <v>1</v>
      </c>
      <c r="AB64" s="41">
        <f t="shared" si="3"/>
        <v>0</v>
      </c>
      <c r="AC64" s="42">
        <f t="shared" si="4"/>
        <v>0</v>
      </c>
    </row>
    <row r="65" spans="1:29" x14ac:dyDescent="0.25">
      <c r="B65" s="31" t="s">
        <v>35</v>
      </c>
      <c r="E65" s="5">
        <f>+C62*0.05</f>
        <v>184470</v>
      </c>
      <c r="F65" s="39"/>
      <c r="M65" s="6">
        <f t="shared" si="32"/>
        <v>0</v>
      </c>
      <c r="O65" s="6">
        <f t="shared" si="33"/>
        <v>0</v>
      </c>
      <c r="Q65" s="6">
        <f t="shared" si="34"/>
        <v>0</v>
      </c>
      <c r="S65" s="6">
        <f t="shared" si="35"/>
        <v>0</v>
      </c>
      <c r="T65" s="41">
        <v>1</v>
      </c>
      <c r="U65" s="6">
        <f t="shared" si="36"/>
        <v>184470</v>
      </c>
      <c r="V65" s="41">
        <v>1</v>
      </c>
      <c r="W65" s="6">
        <f t="shared" si="42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15">
        <v>0.98</v>
      </c>
      <c r="AB65" s="41">
        <f t="shared" si="3"/>
        <v>2.0000000000000018E-2</v>
      </c>
      <c r="AC65" s="42">
        <f t="shared" si="4"/>
        <v>3689.4000000000033</v>
      </c>
    </row>
    <row r="66" spans="1:29" x14ac:dyDescent="0.25">
      <c r="E66" s="5"/>
      <c r="F66" s="39"/>
      <c r="M66" s="6">
        <f t="shared" si="32"/>
        <v>0</v>
      </c>
      <c r="O66" s="6">
        <f t="shared" si="33"/>
        <v>0</v>
      </c>
      <c r="Q66" s="6">
        <f t="shared" si="34"/>
        <v>0</v>
      </c>
      <c r="S66" s="6">
        <f t="shared" si="35"/>
        <v>0</v>
      </c>
      <c r="T66" s="41"/>
      <c r="U66" s="6">
        <f t="shared" si="36"/>
        <v>0</v>
      </c>
      <c r="V66" s="41"/>
      <c r="W66" s="6">
        <f t="shared" si="37"/>
        <v>0</v>
      </c>
      <c r="X66" s="41">
        <f t="shared" si="0"/>
        <v>0</v>
      </c>
      <c r="Y66" s="5">
        <f t="shared" si="1"/>
        <v>0</v>
      </c>
      <c r="Z66" s="41">
        <f t="shared" si="2"/>
        <v>0</v>
      </c>
      <c r="AA66" s="15">
        <v>0</v>
      </c>
      <c r="AB66" s="41">
        <f t="shared" si="3"/>
        <v>0</v>
      </c>
      <c r="AC66" s="42">
        <f t="shared" si="4"/>
        <v>0</v>
      </c>
    </row>
    <row r="67" spans="1:29" x14ac:dyDescent="0.25">
      <c r="B67" s="35" t="s">
        <v>48</v>
      </c>
      <c r="C67" s="14">
        <v>922350</v>
      </c>
      <c r="D67" s="67"/>
      <c r="E67" s="5"/>
      <c r="F67" s="39"/>
      <c r="M67" s="6">
        <f t="shared" si="32"/>
        <v>0</v>
      </c>
      <c r="O67" s="6">
        <f t="shared" si="33"/>
        <v>0</v>
      </c>
      <c r="Q67" s="6">
        <f t="shared" si="34"/>
        <v>0</v>
      </c>
      <c r="S67" s="6">
        <f t="shared" si="35"/>
        <v>0</v>
      </c>
      <c r="T67" s="41"/>
      <c r="U67" s="6">
        <f t="shared" si="36"/>
        <v>0</v>
      </c>
      <c r="V67" s="41"/>
      <c r="W67" s="6">
        <f t="shared" si="37"/>
        <v>0</v>
      </c>
      <c r="X67" s="41">
        <f t="shared" si="0"/>
        <v>0</v>
      </c>
      <c r="Y67" s="5">
        <f t="shared" si="1"/>
        <v>0</v>
      </c>
      <c r="Z67" s="41">
        <f t="shared" si="2"/>
        <v>0</v>
      </c>
      <c r="AA67" s="15">
        <v>0</v>
      </c>
      <c r="AB67" s="41">
        <f t="shared" si="3"/>
        <v>0</v>
      </c>
      <c r="AC67" s="42">
        <f t="shared" si="4"/>
        <v>0</v>
      </c>
    </row>
    <row r="68" spans="1:29" ht="15" customHeight="1" x14ac:dyDescent="0.25">
      <c r="B68" s="31" t="s">
        <v>33</v>
      </c>
      <c r="E68" s="5">
        <f>+C67*0.85</f>
        <v>783997.5</v>
      </c>
      <c r="F68" s="39"/>
      <c r="L68" s="40">
        <v>1</v>
      </c>
      <c r="M68" s="6">
        <f t="shared" si="32"/>
        <v>783997.5</v>
      </c>
      <c r="O68" s="6">
        <f t="shared" si="33"/>
        <v>0</v>
      </c>
      <c r="Q68" s="6">
        <f t="shared" si="34"/>
        <v>0</v>
      </c>
      <c r="S68" s="6">
        <f t="shared" si="35"/>
        <v>0</v>
      </c>
      <c r="T68" s="41"/>
      <c r="U68" s="6">
        <f t="shared" si="36"/>
        <v>0</v>
      </c>
      <c r="V68" s="41"/>
      <c r="W68" s="6">
        <f t="shared" si="37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15">
        <v>1</v>
      </c>
      <c r="AB68" s="41">
        <f t="shared" si="3"/>
        <v>0</v>
      </c>
      <c r="AC68" s="42">
        <f t="shared" si="4"/>
        <v>0</v>
      </c>
    </row>
    <row r="69" spans="1:29" x14ac:dyDescent="0.25">
      <c r="B69" s="31" t="s">
        <v>34</v>
      </c>
      <c r="E69" s="5">
        <f>+C67*0.1</f>
        <v>92235</v>
      </c>
      <c r="F69" s="39"/>
      <c r="M69" s="6">
        <f t="shared" si="32"/>
        <v>0</v>
      </c>
      <c r="O69" s="6">
        <f t="shared" si="33"/>
        <v>0</v>
      </c>
      <c r="Q69" s="6">
        <f t="shared" si="34"/>
        <v>0</v>
      </c>
      <c r="S69" s="6">
        <f t="shared" si="35"/>
        <v>0</v>
      </c>
      <c r="T69" s="41">
        <v>1</v>
      </c>
      <c r="U69" s="6">
        <f t="shared" si="36"/>
        <v>92235</v>
      </c>
      <c r="V69" s="41">
        <v>1</v>
      </c>
      <c r="W69" s="6">
        <f t="shared" ref="W69:W70" si="43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15">
        <v>1</v>
      </c>
      <c r="AB69" s="41">
        <f t="shared" si="3"/>
        <v>0</v>
      </c>
      <c r="AC69" s="42">
        <f t="shared" si="4"/>
        <v>0</v>
      </c>
    </row>
    <row r="70" spans="1:29" x14ac:dyDescent="0.25">
      <c r="B70" s="31" t="s">
        <v>35</v>
      </c>
      <c r="E70" s="5">
        <f>+C67*0.05</f>
        <v>46117.5</v>
      </c>
      <c r="F70" s="39"/>
      <c r="M70" s="6">
        <f t="shared" si="32"/>
        <v>0</v>
      </c>
      <c r="O70" s="6">
        <f t="shared" si="33"/>
        <v>0</v>
      </c>
      <c r="Q70" s="6">
        <f t="shared" si="34"/>
        <v>0</v>
      </c>
      <c r="S70" s="6">
        <f t="shared" si="35"/>
        <v>0</v>
      </c>
      <c r="T70" s="41">
        <v>1</v>
      </c>
      <c r="U70" s="6">
        <f t="shared" si="36"/>
        <v>46117.5</v>
      </c>
      <c r="V70" s="41">
        <v>1</v>
      </c>
      <c r="W70" s="6">
        <f t="shared" si="43"/>
        <v>46117.5</v>
      </c>
      <c r="X70" s="41">
        <f t="shared" ref="X70:X133" si="44">F70+H70+J70+L70+N70+P70+R70+T70</f>
        <v>1</v>
      </c>
      <c r="Y70" s="5">
        <f t="shared" ref="Y70:Y133" si="45">G70+I70+K70+M70+O70+Q70+S70+U70</f>
        <v>46117.5</v>
      </c>
      <c r="Z70" s="41">
        <f t="shared" ref="Z70:Z133" si="46">F70+H70+J70+L70+N70+P70+R70+V70</f>
        <v>1</v>
      </c>
      <c r="AA70" s="15">
        <v>1</v>
      </c>
      <c r="AB70" s="41">
        <f t="shared" ref="AB70:AB133" si="47">Z70-AA70</f>
        <v>0</v>
      </c>
      <c r="AC70" s="42">
        <f t="shared" ref="AC70:AC133" si="48">AB70*E70</f>
        <v>0</v>
      </c>
    </row>
    <row r="71" spans="1:29" x14ac:dyDescent="0.25">
      <c r="E71" s="5"/>
      <c r="F71" s="39"/>
      <c r="M71" s="6">
        <f t="shared" si="32"/>
        <v>0</v>
      </c>
      <c r="O71" s="6">
        <f t="shared" si="33"/>
        <v>0</v>
      </c>
      <c r="Q71" s="6">
        <f t="shared" si="34"/>
        <v>0</v>
      </c>
      <c r="S71" s="6">
        <f t="shared" si="35"/>
        <v>0</v>
      </c>
      <c r="T71" s="41"/>
      <c r="U71" s="6">
        <f t="shared" si="36"/>
        <v>0</v>
      </c>
      <c r="V71" s="41"/>
      <c r="W71" s="6">
        <f t="shared" si="37"/>
        <v>0</v>
      </c>
      <c r="X71" s="41">
        <f t="shared" si="44"/>
        <v>0</v>
      </c>
      <c r="Y71" s="5">
        <f t="shared" si="45"/>
        <v>0</v>
      </c>
      <c r="Z71" s="41">
        <f t="shared" si="46"/>
        <v>0</v>
      </c>
      <c r="AA71" s="15">
        <v>0</v>
      </c>
      <c r="AB71" s="41">
        <f t="shared" si="47"/>
        <v>0</v>
      </c>
      <c r="AC71" s="42">
        <f t="shared" si="48"/>
        <v>0</v>
      </c>
    </row>
    <row r="72" spans="1:29" x14ac:dyDescent="0.25">
      <c r="B72" s="35" t="s">
        <v>49</v>
      </c>
      <c r="C72" s="14">
        <v>1844700</v>
      </c>
      <c r="D72" s="67"/>
      <c r="E72" s="5"/>
      <c r="F72" s="39"/>
      <c r="M72" s="6">
        <f t="shared" si="32"/>
        <v>0</v>
      </c>
      <c r="O72" s="6">
        <f t="shared" si="33"/>
        <v>0</v>
      </c>
      <c r="Q72" s="6">
        <f t="shared" si="34"/>
        <v>0</v>
      </c>
      <c r="S72" s="6">
        <f t="shared" si="35"/>
        <v>0</v>
      </c>
      <c r="T72" s="41"/>
      <c r="U72" s="6">
        <f t="shared" si="36"/>
        <v>0</v>
      </c>
      <c r="V72" s="41"/>
      <c r="W72" s="6">
        <f t="shared" si="37"/>
        <v>0</v>
      </c>
      <c r="X72" s="41">
        <f t="shared" si="44"/>
        <v>0</v>
      </c>
      <c r="Y72" s="5">
        <f t="shared" si="45"/>
        <v>0</v>
      </c>
      <c r="Z72" s="41">
        <f t="shared" si="46"/>
        <v>0</v>
      </c>
      <c r="AA72" s="15">
        <v>0</v>
      </c>
      <c r="AB72" s="41">
        <f t="shared" si="47"/>
        <v>0</v>
      </c>
      <c r="AC72" s="42">
        <f t="shared" si="48"/>
        <v>0</v>
      </c>
    </row>
    <row r="73" spans="1:29" x14ac:dyDescent="0.25">
      <c r="B73" s="31" t="s">
        <v>33</v>
      </c>
      <c r="E73" s="5">
        <f>+C72*0.85</f>
        <v>1567995</v>
      </c>
      <c r="F73" s="39"/>
      <c r="M73" s="6">
        <f t="shared" si="32"/>
        <v>0</v>
      </c>
      <c r="O73" s="6">
        <f t="shared" si="33"/>
        <v>0</v>
      </c>
      <c r="Q73" s="6">
        <f t="shared" si="34"/>
        <v>0</v>
      </c>
      <c r="R73" s="40">
        <v>0.5</v>
      </c>
      <c r="S73" s="6">
        <f t="shared" si="35"/>
        <v>783997.5</v>
      </c>
      <c r="T73" s="41">
        <v>0.5</v>
      </c>
      <c r="U73" s="6">
        <f t="shared" si="36"/>
        <v>783997.5</v>
      </c>
      <c r="V73" s="41">
        <v>0.5</v>
      </c>
      <c r="W73" s="6">
        <f t="shared" ref="W73:W75" si="49">V73*E73</f>
        <v>783997.5</v>
      </c>
      <c r="X73" s="41">
        <f t="shared" si="44"/>
        <v>1</v>
      </c>
      <c r="Y73" s="5">
        <f t="shared" si="45"/>
        <v>1567995</v>
      </c>
      <c r="Z73" s="41">
        <f t="shared" si="46"/>
        <v>1</v>
      </c>
      <c r="AA73" s="15">
        <v>1</v>
      </c>
      <c r="AB73" s="41">
        <f t="shared" si="47"/>
        <v>0</v>
      </c>
      <c r="AC73" s="42">
        <f t="shared" si="48"/>
        <v>0</v>
      </c>
    </row>
    <row r="74" spans="1:29" x14ac:dyDescent="0.25">
      <c r="B74" s="31" t="s">
        <v>34</v>
      </c>
      <c r="E74" s="5">
        <f>+C72*0.1</f>
        <v>184470</v>
      </c>
      <c r="F74" s="39"/>
      <c r="M74" s="6">
        <f t="shared" si="32"/>
        <v>0</v>
      </c>
      <c r="O74" s="6">
        <f t="shared" si="33"/>
        <v>0</v>
      </c>
      <c r="Q74" s="6">
        <f t="shared" si="34"/>
        <v>0</v>
      </c>
      <c r="S74" s="6">
        <f t="shared" si="35"/>
        <v>0</v>
      </c>
      <c r="T74" s="41">
        <v>1</v>
      </c>
      <c r="U74" s="6">
        <f t="shared" si="36"/>
        <v>184470</v>
      </c>
      <c r="V74" s="41">
        <v>1</v>
      </c>
      <c r="W74" s="6">
        <f t="shared" si="49"/>
        <v>184470</v>
      </c>
      <c r="X74" s="41">
        <f t="shared" si="44"/>
        <v>1</v>
      </c>
      <c r="Y74" s="5">
        <f t="shared" si="45"/>
        <v>184470</v>
      </c>
      <c r="Z74" s="41">
        <f t="shared" si="46"/>
        <v>1</v>
      </c>
      <c r="AA74" s="15">
        <v>1</v>
      </c>
      <c r="AB74" s="41">
        <f t="shared" si="47"/>
        <v>0</v>
      </c>
      <c r="AC74" s="42">
        <f t="shared" si="48"/>
        <v>0</v>
      </c>
    </row>
    <row r="75" spans="1:29" x14ac:dyDescent="0.25">
      <c r="B75" s="31" t="s">
        <v>35</v>
      </c>
      <c r="E75" s="5">
        <f>+C72*0.05</f>
        <v>92235</v>
      </c>
      <c r="F75" s="39"/>
      <c r="M75" s="6">
        <f t="shared" si="32"/>
        <v>0</v>
      </c>
      <c r="O75" s="6">
        <f t="shared" si="33"/>
        <v>0</v>
      </c>
      <c r="Q75" s="6">
        <f t="shared" si="34"/>
        <v>0</v>
      </c>
      <c r="S75" s="6">
        <f t="shared" si="35"/>
        <v>0</v>
      </c>
      <c r="T75" s="41">
        <v>1</v>
      </c>
      <c r="U75" s="6">
        <f t="shared" si="36"/>
        <v>92235</v>
      </c>
      <c r="V75" s="41">
        <v>0.98</v>
      </c>
      <c r="W75" s="6">
        <f t="shared" si="49"/>
        <v>90390.3</v>
      </c>
      <c r="X75" s="41">
        <f t="shared" si="44"/>
        <v>1</v>
      </c>
      <c r="Y75" s="5">
        <f t="shared" si="45"/>
        <v>92235</v>
      </c>
      <c r="Z75" s="41">
        <f t="shared" si="46"/>
        <v>0.98</v>
      </c>
      <c r="AA75" s="15">
        <v>0.95</v>
      </c>
      <c r="AB75" s="41">
        <f t="shared" si="47"/>
        <v>3.0000000000000027E-2</v>
      </c>
      <c r="AC75" s="42">
        <f t="shared" si="48"/>
        <v>2767.0500000000025</v>
      </c>
    </row>
    <row r="76" spans="1:29" s="65" customFormat="1" x14ac:dyDescent="0.25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4"/>
        <v>0</v>
      </c>
      <c r="Y76" s="5">
        <f t="shared" si="45"/>
        <v>0</v>
      </c>
      <c r="Z76" s="41">
        <f t="shared" si="46"/>
        <v>0</v>
      </c>
      <c r="AA76" s="66">
        <v>0</v>
      </c>
      <c r="AB76" s="41">
        <f t="shared" si="47"/>
        <v>0</v>
      </c>
      <c r="AC76" s="42">
        <f t="shared" si="48"/>
        <v>0</v>
      </c>
    </row>
    <row r="77" spans="1:29" ht="15" customHeight="1" x14ac:dyDescent="0.25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0">+L77*E77</f>
        <v>0</v>
      </c>
      <c r="O77" s="6">
        <f t="shared" ref="O77:O89" si="51">+N77*E77</f>
        <v>0</v>
      </c>
      <c r="Q77" s="6">
        <f t="shared" ref="Q77:Q89" si="52">+P77*E77</f>
        <v>0</v>
      </c>
      <c r="S77" s="6">
        <f t="shared" ref="S77:S89" si="53">+R77*E77</f>
        <v>0</v>
      </c>
      <c r="T77" s="41"/>
      <c r="U77" s="6">
        <f t="shared" ref="U77:U89" si="54">+T77*E77</f>
        <v>0</v>
      </c>
      <c r="V77" s="41"/>
      <c r="W77" s="6">
        <f t="shared" ref="W77:W88" si="55">+V77*G77</f>
        <v>0</v>
      </c>
      <c r="X77" s="41">
        <f t="shared" si="44"/>
        <v>0</v>
      </c>
      <c r="Y77" s="5">
        <f t="shared" si="45"/>
        <v>0</v>
      </c>
      <c r="Z77" s="41">
        <f t="shared" si="46"/>
        <v>0</v>
      </c>
      <c r="AA77" s="15">
        <v>0</v>
      </c>
      <c r="AB77" s="41">
        <f t="shared" si="47"/>
        <v>0</v>
      </c>
      <c r="AC77" s="42">
        <f t="shared" si="48"/>
        <v>0</v>
      </c>
    </row>
    <row r="78" spans="1:29" ht="15" customHeight="1" x14ac:dyDescent="0.25">
      <c r="B78" s="31" t="s">
        <v>22</v>
      </c>
      <c r="E78" s="5">
        <v>100000</v>
      </c>
      <c r="F78" s="39">
        <v>1</v>
      </c>
      <c r="G78" s="6">
        <f t="shared" ref="G78:G84" si="56">+F78*E78</f>
        <v>100000</v>
      </c>
      <c r="I78" s="6">
        <f t="shared" ref="I78:I84" si="57">+H78*E78</f>
        <v>0</v>
      </c>
      <c r="K78" s="6">
        <f t="shared" ref="K78:K84" si="58">+J78*E78</f>
        <v>0</v>
      </c>
      <c r="M78" s="6">
        <f t="shared" si="50"/>
        <v>0</v>
      </c>
      <c r="O78" s="6">
        <f t="shared" si="51"/>
        <v>0</v>
      </c>
      <c r="Q78" s="6">
        <f t="shared" si="52"/>
        <v>0</v>
      </c>
      <c r="S78" s="6">
        <f t="shared" si="53"/>
        <v>0</v>
      </c>
      <c r="T78" s="41"/>
      <c r="U78" s="6">
        <f t="shared" si="54"/>
        <v>0</v>
      </c>
      <c r="V78" s="41"/>
      <c r="W78" s="6">
        <f t="shared" si="55"/>
        <v>0</v>
      </c>
      <c r="X78" s="41">
        <f t="shared" si="44"/>
        <v>1</v>
      </c>
      <c r="Y78" s="5">
        <f t="shared" si="45"/>
        <v>100000</v>
      </c>
      <c r="Z78" s="41">
        <f t="shared" si="46"/>
        <v>1</v>
      </c>
      <c r="AA78" s="15">
        <v>1</v>
      </c>
      <c r="AB78" s="41">
        <f t="shared" si="47"/>
        <v>0</v>
      </c>
      <c r="AC78" s="42">
        <f t="shared" si="48"/>
        <v>0</v>
      </c>
    </row>
    <row r="79" spans="1:29" ht="15" customHeight="1" x14ac:dyDescent="0.25">
      <c r="B79" s="31" t="s">
        <v>23</v>
      </c>
      <c r="E79" s="5">
        <f>1844700*0.4</f>
        <v>737880</v>
      </c>
      <c r="F79" s="39">
        <v>1</v>
      </c>
      <c r="G79" s="6">
        <f t="shared" si="56"/>
        <v>737880</v>
      </c>
      <c r="I79" s="6">
        <f t="shared" si="57"/>
        <v>0</v>
      </c>
      <c r="K79" s="6">
        <f t="shared" si="58"/>
        <v>0</v>
      </c>
      <c r="M79" s="6">
        <f t="shared" si="50"/>
        <v>0</v>
      </c>
      <c r="O79" s="6">
        <f t="shared" si="51"/>
        <v>0</v>
      </c>
      <c r="Q79" s="6">
        <f t="shared" si="52"/>
        <v>0</v>
      </c>
      <c r="S79" s="6">
        <f t="shared" si="53"/>
        <v>0</v>
      </c>
      <c r="T79" s="41"/>
      <c r="U79" s="6">
        <f t="shared" si="54"/>
        <v>0</v>
      </c>
      <c r="V79" s="41"/>
      <c r="W79" s="6">
        <f t="shared" si="55"/>
        <v>0</v>
      </c>
      <c r="X79" s="41">
        <f t="shared" si="44"/>
        <v>1</v>
      </c>
      <c r="Y79" s="5">
        <f t="shared" si="45"/>
        <v>737880</v>
      </c>
      <c r="Z79" s="41">
        <f t="shared" si="46"/>
        <v>1</v>
      </c>
      <c r="AA79" s="15">
        <v>1</v>
      </c>
      <c r="AB79" s="41">
        <f t="shared" si="47"/>
        <v>0</v>
      </c>
      <c r="AC79" s="42">
        <f t="shared" si="48"/>
        <v>0</v>
      </c>
    </row>
    <row r="80" spans="1:29" ht="15" customHeight="1" x14ac:dyDescent="0.25">
      <c r="B80" s="31" t="s">
        <v>24</v>
      </c>
      <c r="E80" s="5">
        <f>1844700*0.6</f>
        <v>1106820</v>
      </c>
      <c r="F80" s="39">
        <v>1</v>
      </c>
      <c r="G80" s="6">
        <f t="shared" si="56"/>
        <v>1106820</v>
      </c>
      <c r="I80" s="6">
        <f t="shared" si="57"/>
        <v>0</v>
      </c>
      <c r="K80" s="6">
        <f t="shared" si="58"/>
        <v>0</v>
      </c>
      <c r="M80" s="6">
        <f t="shared" si="50"/>
        <v>0</v>
      </c>
      <c r="O80" s="6">
        <f t="shared" si="51"/>
        <v>0</v>
      </c>
      <c r="Q80" s="6">
        <f t="shared" si="52"/>
        <v>0</v>
      </c>
      <c r="S80" s="6">
        <f t="shared" si="53"/>
        <v>0</v>
      </c>
      <c r="T80" s="41"/>
      <c r="U80" s="6">
        <f t="shared" si="54"/>
        <v>0</v>
      </c>
      <c r="V80" s="41"/>
      <c r="W80" s="6">
        <f t="shared" si="55"/>
        <v>0</v>
      </c>
      <c r="X80" s="41">
        <f t="shared" si="44"/>
        <v>1</v>
      </c>
      <c r="Y80" s="5">
        <f t="shared" si="45"/>
        <v>1106820</v>
      </c>
      <c r="Z80" s="41">
        <f t="shared" si="46"/>
        <v>1</v>
      </c>
      <c r="AA80" s="15">
        <v>1</v>
      </c>
      <c r="AB80" s="41">
        <f t="shared" si="47"/>
        <v>0</v>
      </c>
      <c r="AC80" s="42">
        <f t="shared" si="48"/>
        <v>0</v>
      </c>
    </row>
    <row r="81" spans="1:29" ht="15" customHeight="1" x14ac:dyDescent="0.25">
      <c r="B81" s="31" t="s">
        <v>51</v>
      </c>
      <c r="E81" s="5">
        <v>3689400</v>
      </c>
      <c r="F81" s="39"/>
      <c r="G81" s="6">
        <f t="shared" si="56"/>
        <v>0</v>
      </c>
      <c r="H81" s="40">
        <v>1</v>
      </c>
      <c r="I81" s="6">
        <f t="shared" si="57"/>
        <v>3689400</v>
      </c>
      <c r="K81" s="6">
        <f t="shared" si="58"/>
        <v>0</v>
      </c>
      <c r="M81" s="6">
        <f t="shared" si="50"/>
        <v>0</v>
      </c>
      <c r="O81" s="6">
        <f t="shared" si="51"/>
        <v>0</v>
      </c>
      <c r="Q81" s="6">
        <f t="shared" si="52"/>
        <v>0</v>
      </c>
      <c r="S81" s="6">
        <f t="shared" si="53"/>
        <v>0</v>
      </c>
      <c r="T81" s="41"/>
      <c r="U81" s="6">
        <f t="shared" si="54"/>
        <v>0</v>
      </c>
      <c r="V81" s="41"/>
      <c r="W81" s="6">
        <f t="shared" si="55"/>
        <v>0</v>
      </c>
      <c r="X81" s="41">
        <f t="shared" si="44"/>
        <v>1</v>
      </c>
      <c r="Y81" s="5">
        <f t="shared" si="45"/>
        <v>3689400</v>
      </c>
      <c r="Z81" s="41">
        <f t="shared" si="46"/>
        <v>1</v>
      </c>
      <c r="AA81" s="15">
        <v>1</v>
      </c>
      <c r="AB81" s="41">
        <f t="shared" si="47"/>
        <v>0</v>
      </c>
      <c r="AC81" s="42">
        <f t="shared" si="48"/>
        <v>0</v>
      </c>
    </row>
    <row r="82" spans="1:29" ht="15" customHeight="1" x14ac:dyDescent="0.25">
      <c r="B82" s="31" t="s">
        <v>26</v>
      </c>
      <c r="E82" s="5">
        <v>2767050</v>
      </c>
      <c r="F82" s="39"/>
      <c r="G82" s="6">
        <f t="shared" si="56"/>
        <v>0</v>
      </c>
      <c r="H82" s="40">
        <v>1</v>
      </c>
      <c r="I82" s="6">
        <f t="shared" si="57"/>
        <v>2767050</v>
      </c>
      <c r="K82" s="6">
        <f t="shared" si="58"/>
        <v>0</v>
      </c>
      <c r="M82" s="6">
        <f t="shared" si="50"/>
        <v>0</v>
      </c>
      <c r="O82" s="6">
        <f t="shared" si="51"/>
        <v>0</v>
      </c>
      <c r="Q82" s="6">
        <f t="shared" si="52"/>
        <v>0</v>
      </c>
      <c r="S82" s="6">
        <f t="shared" si="53"/>
        <v>0</v>
      </c>
      <c r="T82" s="41"/>
      <c r="U82" s="6">
        <f t="shared" si="54"/>
        <v>0</v>
      </c>
      <c r="V82" s="41"/>
      <c r="W82" s="6">
        <f t="shared" si="55"/>
        <v>0</v>
      </c>
      <c r="X82" s="41">
        <f t="shared" si="44"/>
        <v>1</v>
      </c>
      <c r="Y82" s="5">
        <f t="shared" si="45"/>
        <v>2767050</v>
      </c>
      <c r="Z82" s="41">
        <f t="shared" si="46"/>
        <v>1</v>
      </c>
      <c r="AA82" s="15">
        <v>1</v>
      </c>
      <c r="AB82" s="41">
        <f t="shared" si="47"/>
        <v>0</v>
      </c>
      <c r="AC82" s="42">
        <f t="shared" si="48"/>
        <v>0</v>
      </c>
    </row>
    <row r="83" spans="1:29" ht="15" customHeight="1" x14ac:dyDescent="0.25">
      <c r="B83" s="31" t="s">
        <v>27</v>
      </c>
      <c r="E83" s="5">
        <v>2767050</v>
      </c>
      <c r="F83" s="39"/>
      <c r="G83" s="6">
        <f t="shared" si="56"/>
        <v>0</v>
      </c>
      <c r="I83" s="6">
        <f t="shared" si="57"/>
        <v>0</v>
      </c>
      <c r="J83" s="40">
        <v>0.6</v>
      </c>
      <c r="K83" s="6">
        <f t="shared" si="58"/>
        <v>1660230</v>
      </c>
      <c r="L83" s="40">
        <v>0.4</v>
      </c>
      <c r="M83" s="6">
        <f t="shared" si="50"/>
        <v>1106820</v>
      </c>
      <c r="O83" s="6">
        <f t="shared" si="51"/>
        <v>0</v>
      </c>
      <c r="Q83" s="6">
        <f t="shared" si="52"/>
        <v>0</v>
      </c>
      <c r="S83" s="6">
        <f t="shared" si="53"/>
        <v>0</v>
      </c>
      <c r="T83" s="41"/>
      <c r="U83" s="6">
        <f t="shared" si="54"/>
        <v>0</v>
      </c>
      <c r="V83" s="41"/>
      <c r="W83" s="6">
        <f t="shared" si="55"/>
        <v>0</v>
      </c>
      <c r="X83" s="41">
        <f t="shared" si="44"/>
        <v>1</v>
      </c>
      <c r="Y83" s="5">
        <f t="shared" si="45"/>
        <v>2767050</v>
      </c>
      <c r="Z83" s="41">
        <f t="shared" si="46"/>
        <v>1</v>
      </c>
      <c r="AA83" s="15">
        <v>1</v>
      </c>
      <c r="AB83" s="41">
        <f t="shared" si="47"/>
        <v>0</v>
      </c>
      <c r="AC83" s="42">
        <f t="shared" si="48"/>
        <v>0</v>
      </c>
    </row>
    <row r="84" spans="1:29" x14ac:dyDescent="0.25">
      <c r="B84" s="31" t="s">
        <v>30</v>
      </c>
      <c r="E84" s="5">
        <v>1844700</v>
      </c>
      <c r="F84" s="39"/>
      <c r="G84" s="6">
        <f t="shared" si="56"/>
        <v>0</v>
      </c>
      <c r="I84" s="6">
        <f t="shared" si="57"/>
        <v>0</v>
      </c>
      <c r="K84" s="6">
        <f t="shared" si="58"/>
        <v>0</v>
      </c>
      <c r="M84" s="6">
        <f t="shared" si="50"/>
        <v>0</v>
      </c>
      <c r="N84" s="40">
        <v>0.5</v>
      </c>
      <c r="O84" s="6">
        <f t="shared" si="51"/>
        <v>922350</v>
      </c>
      <c r="P84" s="40">
        <v>0.4</v>
      </c>
      <c r="Q84" s="6">
        <f t="shared" si="52"/>
        <v>737880</v>
      </c>
      <c r="S84" s="6">
        <f t="shared" si="53"/>
        <v>0</v>
      </c>
      <c r="T84" s="41">
        <v>0.1</v>
      </c>
      <c r="U84" s="6">
        <f t="shared" si="54"/>
        <v>184470</v>
      </c>
      <c r="V84" s="41">
        <v>0.1</v>
      </c>
      <c r="W84" s="6">
        <f t="shared" ref="W84" si="59">V84*E84</f>
        <v>184470</v>
      </c>
      <c r="X84" s="41">
        <f t="shared" si="44"/>
        <v>1</v>
      </c>
      <c r="Y84" s="5">
        <f t="shared" si="45"/>
        <v>1844700</v>
      </c>
      <c r="Z84" s="41">
        <f t="shared" si="46"/>
        <v>1</v>
      </c>
      <c r="AA84" s="15">
        <v>1</v>
      </c>
      <c r="AB84" s="41">
        <f t="shared" si="47"/>
        <v>0</v>
      </c>
      <c r="AC84" s="42">
        <f t="shared" si="48"/>
        <v>0</v>
      </c>
    </row>
    <row r="85" spans="1:29" x14ac:dyDescent="0.25">
      <c r="B85" s="35" t="s">
        <v>31</v>
      </c>
      <c r="C85" s="67"/>
      <c r="D85" s="67"/>
      <c r="E85" s="5"/>
      <c r="F85" s="39"/>
      <c r="M85" s="6">
        <f t="shared" si="50"/>
        <v>0</v>
      </c>
      <c r="O85" s="6">
        <f t="shared" si="51"/>
        <v>0</v>
      </c>
      <c r="Q85" s="6">
        <f t="shared" si="52"/>
        <v>0</v>
      </c>
      <c r="S85" s="6">
        <f t="shared" si="53"/>
        <v>0</v>
      </c>
      <c r="T85" s="41"/>
      <c r="U85" s="6">
        <f t="shared" si="54"/>
        <v>0</v>
      </c>
      <c r="V85" s="41"/>
      <c r="W85" s="6">
        <f t="shared" si="55"/>
        <v>0</v>
      </c>
      <c r="X85" s="41">
        <f t="shared" si="44"/>
        <v>0</v>
      </c>
      <c r="Y85" s="5">
        <f t="shared" si="45"/>
        <v>0</v>
      </c>
      <c r="Z85" s="41">
        <f t="shared" si="46"/>
        <v>0</v>
      </c>
      <c r="AA85" s="15">
        <v>0</v>
      </c>
      <c r="AB85" s="41">
        <f t="shared" si="47"/>
        <v>0</v>
      </c>
      <c r="AC85" s="42">
        <f t="shared" si="48"/>
        <v>0</v>
      </c>
    </row>
    <row r="86" spans="1:29" x14ac:dyDescent="0.25">
      <c r="B86" s="35" t="s">
        <v>52</v>
      </c>
      <c r="C86" s="69">
        <v>5534100</v>
      </c>
      <c r="D86" s="67"/>
      <c r="E86" s="5"/>
      <c r="F86" s="39"/>
      <c r="M86" s="6">
        <f t="shared" si="50"/>
        <v>0</v>
      </c>
      <c r="O86" s="6">
        <f t="shared" si="51"/>
        <v>0</v>
      </c>
      <c r="Q86" s="6">
        <f t="shared" si="52"/>
        <v>0</v>
      </c>
      <c r="S86" s="6">
        <f t="shared" si="53"/>
        <v>0</v>
      </c>
      <c r="T86" s="41"/>
      <c r="U86" s="6">
        <f t="shared" si="54"/>
        <v>0</v>
      </c>
      <c r="V86" s="41"/>
      <c r="W86" s="6">
        <f t="shared" si="55"/>
        <v>0</v>
      </c>
      <c r="X86" s="41">
        <f t="shared" si="44"/>
        <v>0</v>
      </c>
      <c r="Y86" s="5">
        <f t="shared" si="45"/>
        <v>0</v>
      </c>
      <c r="Z86" s="41">
        <f t="shared" si="46"/>
        <v>0</v>
      </c>
      <c r="AA86" s="15">
        <v>0</v>
      </c>
      <c r="AB86" s="41">
        <f t="shared" si="47"/>
        <v>0</v>
      </c>
      <c r="AC86" s="42">
        <f t="shared" si="48"/>
        <v>0</v>
      </c>
    </row>
    <row r="87" spans="1:29" ht="15" customHeight="1" x14ac:dyDescent="0.25">
      <c r="B87" s="31" t="s">
        <v>33</v>
      </c>
      <c r="E87" s="5">
        <f>+C86*0.85</f>
        <v>4703985</v>
      </c>
      <c r="F87" s="39"/>
      <c r="M87" s="6">
        <f t="shared" si="50"/>
        <v>0</v>
      </c>
      <c r="O87" s="6">
        <f t="shared" si="51"/>
        <v>0</v>
      </c>
      <c r="P87" s="40">
        <v>1</v>
      </c>
      <c r="Q87" s="6">
        <f t="shared" si="52"/>
        <v>4703985</v>
      </c>
      <c r="S87" s="6">
        <f t="shared" si="53"/>
        <v>0</v>
      </c>
      <c r="T87" s="41"/>
      <c r="U87" s="6">
        <f t="shared" si="54"/>
        <v>0</v>
      </c>
      <c r="V87" s="41"/>
      <c r="W87" s="6">
        <f t="shared" si="55"/>
        <v>0</v>
      </c>
      <c r="X87" s="41">
        <f t="shared" si="44"/>
        <v>1</v>
      </c>
      <c r="Y87" s="5">
        <f t="shared" si="45"/>
        <v>4703985</v>
      </c>
      <c r="Z87" s="41">
        <f t="shared" si="46"/>
        <v>1</v>
      </c>
      <c r="AA87" s="15">
        <v>1</v>
      </c>
      <c r="AB87" s="41">
        <f t="shared" si="47"/>
        <v>0</v>
      </c>
      <c r="AC87" s="42">
        <f t="shared" si="48"/>
        <v>0</v>
      </c>
    </row>
    <row r="88" spans="1:29" ht="15" customHeight="1" x14ac:dyDescent="0.25">
      <c r="B88" s="31" t="s">
        <v>34</v>
      </c>
      <c r="E88" s="5">
        <f>+C86*0.1</f>
        <v>553410</v>
      </c>
      <c r="F88" s="39"/>
      <c r="M88" s="6">
        <f t="shared" si="50"/>
        <v>0</v>
      </c>
      <c r="O88" s="6">
        <f t="shared" si="51"/>
        <v>0</v>
      </c>
      <c r="P88" s="40">
        <v>1</v>
      </c>
      <c r="Q88" s="6">
        <f t="shared" si="52"/>
        <v>553410</v>
      </c>
      <c r="S88" s="6">
        <f t="shared" si="53"/>
        <v>0</v>
      </c>
      <c r="T88" s="41"/>
      <c r="U88" s="6">
        <f t="shared" si="54"/>
        <v>0</v>
      </c>
      <c r="V88" s="41"/>
      <c r="W88" s="6">
        <f t="shared" si="55"/>
        <v>0</v>
      </c>
      <c r="X88" s="41">
        <f t="shared" si="44"/>
        <v>1</v>
      </c>
      <c r="Y88" s="5">
        <f t="shared" si="45"/>
        <v>553410</v>
      </c>
      <c r="Z88" s="41">
        <f t="shared" si="46"/>
        <v>1</v>
      </c>
      <c r="AA88" s="15">
        <v>1</v>
      </c>
      <c r="AB88" s="41">
        <f t="shared" si="47"/>
        <v>0</v>
      </c>
      <c r="AC88" s="42">
        <f t="shared" si="48"/>
        <v>0</v>
      </c>
    </row>
    <row r="89" spans="1:29" x14ac:dyDescent="0.25">
      <c r="B89" s="31" t="s">
        <v>35</v>
      </c>
      <c r="E89" s="5">
        <f>+C86*0.05</f>
        <v>276705</v>
      </c>
      <c r="F89" s="39"/>
      <c r="M89" s="6">
        <f t="shared" si="50"/>
        <v>0</v>
      </c>
      <c r="O89" s="6">
        <f t="shared" si="51"/>
        <v>0</v>
      </c>
      <c r="Q89" s="6">
        <f t="shared" si="52"/>
        <v>0</v>
      </c>
      <c r="S89" s="6">
        <f t="shared" si="53"/>
        <v>0</v>
      </c>
      <c r="T89" s="41">
        <v>1</v>
      </c>
      <c r="U89" s="6">
        <f t="shared" si="54"/>
        <v>276705</v>
      </c>
      <c r="V89" s="41">
        <v>1</v>
      </c>
      <c r="W89" s="6">
        <f t="shared" ref="W89" si="60">V89*E89</f>
        <v>276705</v>
      </c>
      <c r="X89" s="41">
        <f t="shared" si="44"/>
        <v>1</v>
      </c>
      <c r="Y89" s="5">
        <f t="shared" si="45"/>
        <v>276705</v>
      </c>
      <c r="Z89" s="41">
        <f t="shared" si="46"/>
        <v>1</v>
      </c>
      <c r="AA89" s="15">
        <v>1</v>
      </c>
      <c r="AB89" s="41">
        <f t="shared" si="47"/>
        <v>0</v>
      </c>
      <c r="AC89" s="42">
        <f t="shared" si="48"/>
        <v>0</v>
      </c>
    </row>
    <row r="90" spans="1:29" s="65" customFormat="1" x14ac:dyDescent="0.25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4"/>
        <v>0</v>
      </c>
      <c r="Y90" s="5">
        <f t="shared" si="45"/>
        <v>0</v>
      </c>
      <c r="Z90" s="41">
        <f t="shared" si="46"/>
        <v>0</v>
      </c>
      <c r="AA90" s="66">
        <v>0</v>
      </c>
      <c r="AB90" s="41">
        <f t="shared" si="47"/>
        <v>0</v>
      </c>
      <c r="AC90" s="42">
        <f t="shared" si="48"/>
        <v>0</v>
      </c>
    </row>
    <row r="91" spans="1:29" ht="15" customHeight="1" x14ac:dyDescent="0.25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1">+F91*E91</f>
        <v>0</v>
      </c>
      <c r="H91" s="40">
        <v>1</v>
      </c>
      <c r="I91" s="6">
        <f t="shared" ref="I91:I98" si="62">+H91*E91</f>
        <v>50000</v>
      </c>
      <c r="K91" s="6">
        <f t="shared" ref="K91:K98" si="63">+J91*E91</f>
        <v>0</v>
      </c>
      <c r="M91" s="6">
        <f t="shared" ref="M91:M98" si="64">+L91*E91</f>
        <v>0</v>
      </c>
      <c r="O91" s="6">
        <f t="shared" ref="O91:O98" si="65">+N91*E91</f>
        <v>0</v>
      </c>
      <c r="Q91" s="6">
        <f t="shared" ref="Q91:Q98" si="66">+P91*E91</f>
        <v>0</v>
      </c>
      <c r="S91" s="6">
        <f t="shared" ref="S91:S98" si="67">+R91*E91</f>
        <v>0</v>
      </c>
      <c r="T91" s="41"/>
      <c r="U91" s="6">
        <f t="shared" ref="U91:U98" si="68">+T91*E91</f>
        <v>0</v>
      </c>
      <c r="V91" s="41"/>
      <c r="W91" s="6">
        <f t="shared" ref="W91:W97" si="69">+V91*G91</f>
        <v>0</v>
      </c>
      <c r="X91" s="41">
        <f t="shared" si="44"/>
        <v>1</v>
      </c>
      <c r="Y91" s="5">
        <f t="shared" si="45"/>
        <v>50000</v>
      </c>
      <c r="Z91" s="41">
        <f t="shared" si="46"/>
        <v>1</v>
      </c>
      <c r="AA91" s="15">
        <v>1</v>
      </c>
      <c r="AB91" s="41">
        <f t="shared" si="47"/>
        <v>0</v>
      </c>
      <c r="AC91" s="42">
        <f t="shared" si="48"/>
        <v>0</v>
      </c>
    </row>
    <row r="92" spans="1:29" ht="15" customHeight="1" x14ac:dyDescent="0.25">
      <c r="B92" s="31" t="s">
        <v>23</v>
      </c>
      <c r="E92" s="5">
        <f>614900*0.4</f>
        <v>245960</v>
      </c>
      <c r="F92" s="39"/>
      <c r="G92" s="6">
        <f t="shared" si="61"/>
        <v>0</v>
      </c>
      <c r="H92" s="40">
        <v>1</v>
      </c>
      <c r="I92" s="6">
        <f t="shared" si="62"/>
        <v>245960</v>
      </c>
      <c r="K92" s="6">
        <f t="shared" si="63"/>
        <v>0</v>
      </c>
      <c r="M92" s="6">
        <f t="shared" si="64"/>
        <v>0</v>
      </c>
      <c r="O92" s="6">
        <f t="shared" si="65"/>
        <v>0</v>
      </c>
      <c r="Q92" s="6">
        <f t="shared" si="66"/>
        <v>0</v>
      </c>
      <c r="S92" s="6">
        <f t="shared" si="67"/>
        <v>0</v>
      </c>
      <c r="T92" s="41"/>
      <c r="U92" s="6">
        <f t="shared" si="68"/>
        <v>0</v>
      </c>
      <c r="V92" s="41"/>
      <c r="W92" s="6">
        <f t="shared" si="69"/>
        <v>0</v>
      </c>
      <c r="X92" s="41">
        <f t="shared" si="44"/>
        <v>1</v>
      </c>
      <c r="Y92" s="5">
        <f t="shared" si="45"/>
        <v>245960</v>
      </c>
      <c r="Z92" s="41">
        <f t="shared" si="46"/>
        <v>1</v>
      </c>
      <c r="AA92" s="15">
        <v>1</v>
      </c>
      <c r="AB92" s="41">
        <f t="shared" si="47"/>
        <v>0</v>
      </c>
      <c r="AC92" s="42">
        <f t="shared" si="48"/>
        <v>0</v>
      </c>
    </row>
    <row r="93" spans="1:29" ht="15" customHeight="1" x14ac:dyDescent="0.25">
      <c r="B93" s="31" t="s">
        <v>24</v>
      </c>
      <c r="E93" s="5">
        <f>614900*0.6</f>
        <v>368940</v>
      </c>
      <c r="F93" s="39"/>
      <c r="G93" s="6">
        <f t="shared" si="61"/>
        <v>0</v>
      </c>
      <c r="H93" s="40">
        <v>1</v>
      </c>
      <c r="I93" s="6">
        <f t="shared" si="62"/>
        <v>368940</v>
      </c>
      <c r="K93" s="6">
        <f t="shared" si="63"/>
        <v>0</v>
      </c>
      <c r="M93" s="6">
        <f t="shared" si="64"/>
        <v>0</v>
      </c>
      <c r="O93" s="6">
        <f t="shared" si="65"/>
        <v>0</v>
      </c>
      <c r="Q93" s="6">
        <f t="shared" si="66"/>
        <v>0</v>
      </c>
      <c r="S93" s="6">
        <f t="shared" si="67"/>
        <v>0</v>
      </c>
      <c r="T93" s="41"/>
      <c r="U93" s="6">
        <f t="shared" si="68"/>
        <v>0</v>
      </c>
      <c r="V93" s="41"/>
      <c r="W93" s="6">
        <f t="shared" si="69"/>
        <v>0</v>
      </c>
      <c r="X93" s="41">
        <f t="shared" si="44"/>
        <v>1</v>
      </c>
      <c r="Y93" s="5">
        <f t="shared" si="45"/>
        <v>368940</v>
      </c>
      <c r="Z93" s="41">
        <f t="shared" si="46"/>
        <v>1</v>
      </c>
      <c r="AA93" s="15">
        <v>1</v>
      </c>
      <c r="AB93" s="41">
        <f t="shared" si="47"/>
        <v>0</v>
      </c>
      <c r="AC93" s="42">
        <f t="shared" si="48"/>
        <v>0</v>
      </c>
    </row>
    <row r="94" spans="1:29" ht="15" customHeight="1" x14ac:dyDescent="0.25">
      <c r="B94" s="31" t="s">
        <v>42</v>
      </c>
      <c r="E94" s="5">
        <v>1229800</v>
      </c>
      <c r="F94" s="39"/>
      <c r="G94" s="6">
        <f t="shared" si="61"/>
        <v>0</v>
      </c>
      <c r="H94" s="40">
        <v>1</v>
      </c>
      <c r="I94" s="6">
        <f t="shared" si="62"/>
        <v>1229800</v>
      </c>
      <c r="K94" s="6">
        <f t="shared" si="63"/>
        <v>0</v>
      </c>
      <c r="M94" s="6">
        <f t="shared" si="64"/>
        <v>0</v>
      </c>
      <c r="O94" s="6">
        <f t="shared" si="65"/>
        <v>0</v>
      </c>
      <c r="Q94" s="6">
        <f t="shared" si="66"/>
        <v>0</v>
      </c>
      <c r="S94" s="6">
        <f t="shared" si="67"/>
        <v>0</v>
      </c>
      <c r="T94" s="41"/>
      <c r="U94" s="6">
        <f t="shared" si="68"/>
        <v>0</v>
      </c>
      <c r="V94" s="41"/>
      <c r="W94" s="6">
        <f t="shared" si="69"/>
        <v>0</v>
      </c>
      <c r="X94" s="41">
        <f t="shared" si="44"/>
        <v>1</v>
      </c>
      <c r="Y94" s="5">
        <f t="shared" si="45"/>
        <v>1229800</v>
      </c>
      <c r="Z94" s="41">
        <f t="shared" si="46"/>
        <v>1</v>
      </c>
      <c r="AA94" s="15">
        <v>1</v>
      </c>
      <c r="AB94" s="41">
        <f t="shared" si="47"/>
        <v>0</v>
      </c>
      <c r="AC94" s="42">
        <f t="shared" si="48"/>
        <v>0</v>
      </c>
    </row>
    <row r="95" spans="1:29" ht="15" customHeight="1" x14ac:dyDescent="0.25">
      <c r="B95" s="31" t="s">
        <v>43</v>
      </c>
      <c r="E95" s="5">
        <v>922350</v>
      </c>
      <c r="F95" s="39"/>
      <c r="G95" s="6">
        <f t="shared" si="61"/>
        <v>0</v>
      </c>
      <c r="I95" s="6">
        <f t="shared" si="62"/>
        <v>0</v>
      </c>
      <c r="J95" s="40">
        <v>1</v>
      </c>
      <c r="K95" s="6">
        <f t="shared" si="63"/>
        <v>922350</v>
      </c>
      <c r="M95" s="6">
        <f t="shared" si="64"/>
        <v>0</v>
      </c>
      <c r="O95" s="6">
        <f t="shared" si="65"/>
        <v>0</v>
      </c>
      <c r="Q95" s="6">
        <f t="shared" si="66"/>
        <v>0</v>
      </c>
      <c r="S95" s="6">
        <f t="shared" si="67"/>
        <v>0</v>
      </c>
      <c r="T95" s="41"/>
      <c r="U95" s="6">
        <f t="shared" si="68"/>
        <v>0</v>
      </c>
      <c r="V95" s="41"/>
      <c r="W95" s="6">
        <f t="shared" si="69"/>
        <v>0</v>
      </c>
      <c r="X95" s="41">
        <f t="shared" si="44"/>
        <v>1</v>
      </c>
      <c r="Y95" s="5">
        <f t="shared" si="45"/>
        <v>922350</v>
      </c>
      <c r="Z95" s="41">
        <f t="shared" si="46"/>
        <v>1</v>
      </c>
      <c r="AA95" s="15">
        <v>1</v>
      </c>
      <c r="AB95" s="41">
        <f t="shared" si="47"/>
        <v>0</v>
      </c>
      <c r="AC95" s="42">
        <f t="shared" si="48"/>
        <v>0</v>
      </c>
    </row>
    <row r="96" spans="1:29" ht="15" customHeight="1" x14ac:dyDescent="0.25">
      <c r="B96" s="31" t="s">
        <v>54</v>
      </c>
      <c r="E96" s="5">
        <v>922350</v>
      </c>
      <c r="F96" s="39"/>
      <c r="G96" s="6">
        <f t="shared" si="61"/>
        <v>0</v>
      </c>
      <c r="I96" s="6">
        <f t="shared" si="62"/>
        <v>0</v>
      </c>
      <c r="K96" s="6">
        <f t="shared" si="63"/>
        <v>0</v>
      </c>
      <c r="L96" s="40">
        <v>1</v>
      </c>
      <c r="M96" s="6">
        <f t="shared" si="64"/>
        <v>922350</v>
      </c>
      <c r="O96" s="6">
        <f t="shared" si="65"/>
        <v>0</v>
      </c>
      <c r="Q96" s="6">
        <f t="shared" si="66"/>
        <v>0</v>
      </c>
      <c r="S96" s="6">
        <f t="shared" si="67"/>
        <v>0</v>
      </c>
      <c r="T96" s="41"/>
      <c r="U96" s="6">
        <f t="shared" si="68"/>
        <v>0</v>
      </c>
      <c r="V96" s="41"/>
      <c r="W96" s="6">
        <f t="shared" si="69"/>
        <v>0</v>
      </c>
      <c r="X96" s="41">
        <f t="shared" si="44"/>
        <v>1</v>
      </c>
      <c r="Y96" s="5">
        <f t="shared" si="45"/>
        <v>922350</v>
      </c>
      <c r="Z96" s="41">
        <f t="shared" si="46"/>
        <v>1</v>
      </c>
      <c r="AA96" s="15">
        <v>1</v>
      </c>
      <c r="AB96" s="41">
        <f t="shared" si="47"/>
        <v>0</v>
      </c>
      <c r="AC96" s="42">
        <f t="shared" si="48"/>
        <v>0</v>
      </c>
    </row>
    <row r="97" spans="1:29" ht="15" customHeight="1" x14ac:dyDescent="0.25">
      <c r="B97" s="31" t="s">
        <v>55</v>
      </c>
      <c r="E97" s="5">
        <v>1229800</v>
      </c>
      <c r="F97" s="39"/>
      <c r="G97" s="6">
        <f t="shared" si="61"/>
        <v>0</v>
      </c>
      <c r="I97" s="6">
        <f t="shared" si="62"/>
        <v>0</v>
      </c>
      <c r="K97" s="6">
        <f t="shared" si="63"/>
        <v>0</v>
      </c>
      <c r="M97" s="6">
        <f t="shared" si="64"/>
        <v>0</v>
      </c>
      <c r="N97" s="40">
        <v>0.5</v>
      </c>
      <c r="O97" s="6">
        <f t="shared" si="65"/>
        <v>614900</v>
      </c>
      <c r="P97" s="40">
        <v>0.5</v>
      </c>
      <c r="Q97" s="6">
        <f t="shared" si="66"/>
        <v>614900</v>
      </c>
      <c r="S97" s="6">
        <f t="shared" si="67"/>
        <v>0</v>
      </c>
      <c r="T97" s="41"/>
      <c r="U97" s="6">
        <f t="shared" si="68"/>
        <v>0</v>
      </c>
      <c r="V97" s="41"/>
      <c r="W97" s="6">
        <f t="shared" si="69"/>
        <v>0</v>
      </c>
      <c r="X97" s="41">
        <f t="shared" si="44"/>
        <v>1</v>
      </c>
      <c r="Y97" s="5">
        <f t="shared" si="45"/>
        <v>1229800</v>
      </c>
      <c r="Z97" s="41">
        <f t="shared" si="46"/>
        <v>1</v>
      </c>
      <c r="AA97" s="15">
        <v>1</v>
      </c>
      <c r="AB97" s="41">
        <f t="shared" si="47"/>
        <v>0</v>
      </c>
      <c r="AC97" s="42">
        <f t="shared" si="48"/>
        <v>0</v>
      </c>
    </row>
    <row r="98" spans="1:29" ht="30" x14ac:dyDescent="0.25">
      <c r="B98" s="32" t="s">
        <v>56</v>
      </c>
      <c r="E98" s="5">
        <f>614900*2</f>
        <v>1229800</v>
      </c>
      <c r="F98" s="39"/>
      <c r="G98" s="6">
        <f t="shared" si="61"/>
        <v>0</v>
      </c>
      <c r="I98" s="6">
        <f t="shared" si="62"/>
        <v>0</v>
      </c>
      <c r="K98" s="6">
        <f t="shared" si="63"/>
        <v>0</v>
      </c>
      <c r="M98" s="6">
        <f t="shared" si="64"/>
        <v>0</v>
      </c>
      <c r="O98" s="6">
        <f t="shared" si="65"/>
        <v>0</v>
      </c>
      <c r="P98" s="40">
        <v>0.5</v>
      </c>
      <c r="Q98" s="6">
        <f t="shared" si="66"/>
        <v>614900</v>
      </c>
      <c r="R98" s="40">
        <v>0.05</v>
      </c>
      <c r="S98" s="6">
        <f t="shared" si="67"/>
        <v>61490</v>
      </c>
      <c r="T98" s="41">
        <v>0.45</v>
      </c>
      <c r="U98" s="6">
        <f t="shared" si="68"/>
        <v>553410</v>
      </c>
      <c r="V98" s="41">
        <v>0.45</v>
      </c>
      <c r="W98" s="6">
        <f t="shared" ref="W98" si="70">V98*E98</f>
        <v>553410</v>
      </c>
      <c r="X98" s="41">
        <f t="shared" si="44"/>
        <v>1</v>
      </c>
      <c r="Y98" s="5">
        <f t="shared" si="45"/>
        <v>1229800</v>
      </c>
      <c r="Z98" s="41">
        <f t="shared" si="46"/>
        <v>1</v>
      </c>
      <c r="AA98" s="15">
        <v>1</v>
      </c>
      <c r="AB98" s="41">
        <f t="shared" si="47"/>
        <v>0</v>
      </c>
      <c r="AC98" s="42">
        <f t="shared" si="48"/>
        <v>0</v>
      </c>
    </row>
    <row r="99" spans="1:29" s="65" customFormat="1" x14ac:dyDescent="0.25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4"/>
        <v>0</v>
      </c>
      <c r="Y99" s="5">
        <f t="shared" si="45"/>
        <v>0</v>
      </c>
      <c r="Z99" s="41">
        <f t="shared" si="46"/>
        <v>0</v>
      </c>
      <c r="AA99" s="66">
        <v>0</v>
      </c>
      <c r="AB99" s="41">
        <f t="shared" si="47"/>
        <v>0</v>
      </c>
      <c r="AC99" s="42">
        <f t="shared" si="48"/>
        <v>0</v>
      </c>
    </row>
    <row r="100" spans="1:29" ht="15" customHeight="1" x14ac:dyDescent="0.25">
      <c r="B100" s="31" t="s">
        <v>22</v>
      </c>
      <c r="E100" s="5">
        <v>50000</v>
      </c>
      <c r="F100" s="39"/>
      <c r="G100" s="6">
        <f t="shared" ref="G100:G108" si="71">+F100*E100</f>
        <v>0</v>
      </c>
      <c r="I100" s="6">
        <f t="shared" ref="I100:I108" si="72">+H100*E100</f>
        <v>0</v>
      </c>
      <c r="J100" s="40">
        <v>1</v>
      </c>
      <c r="K100" s="6">
        <f t="shared" ref="K100:K108" si="73">+J100*E100</f>
        <v>50000</v>
      </c>
      <c r="M100" s="6">
        <f t="shared" ref="M100:M108" si="74">+L100*E100</f>
        <v>0</v>
      </c>
      <c r="O100" s="6">
        <f t="shared" ref="O100:O106" si="75">+N100*E100</f>
        <v>0</v>
      </c>
      <c r="Q100" s="6">
        <f t="shared" ref="Q100:Q106" si="76">+P100*E100</f>
        <v>0</v>
      </c>
      <c r="S100" s="6">
        <f t="shared" ref="S100:S108" si="77">+R100*E100</f>
        <v>0</v>
      </c>
      <c r="T100" s="41"/>
      <c r="U100" s="6">
        <f t="shared" ref="U100:U108" si="78">+T100*E100</f>
        <v>0</v>
      </c>
      <c r="V100" s="41"/>
      <c r="W100" s="6">
        <f t="shared" ref="W100:W107" si="79">+V100*G100</f>
        <v>0</v>
      </c>
      <c r="X100" s="41">
        <f t="shared" si="44"/>
        <v>1</v>
      </c>
      <c r="Y100" s="5">
        <f t="shared" si="45"/>
        <v>50000</v>
      </c>
      <c r="Z100" s="41">
        <f t="shared" si="46"/>
        <v>1</v>
      </c>
      <c r="AA100" s="15">
        <v>1</v>
      </c>
      <c r="AB100" s="41">
        <f t="shared" si="47"/>
        <v>0</v>
      </c>
      <c r="AC100" s="42">
        <f t="shared" si="48"/>
        <v>0</v>
      </c>
    </row>
    <row r="101" spans="1:29" ht="15" customHeight="1" x14ac:dyDescent="0.25">
      <c r="B101" s="31" t="s">
        <v>23</v>
      </c>
      <c r="E101" s="5">
        <f>614900*0.4</f>
        <v>245960</v>
      </c>
      <c r="F101" s="39"/>
      <c r="G101" s="6">
        <f t="shared" si="71"/>
        <v>0</v>
      </c>
      <c r="I101" s="6">
        <f t="shared" si="72"/>
        <v>0</v>
      </c>
      <c r="J101" s="40">
        <v>1</v>
      </c>
      <c r="K101" s="6">
        <f t="shared" si="73"/>
        <v>245960</v>
      </c>
      <c r="M101" s="6">
        <f t="shared" si="74"/>
        <v>0</v>
      </c>
      <c r="O101" s="6">
        <f t="shared" si="75"/>
        <v>0</v>
      </c>
      <c r="Q101" s="6">
        <f t="shared" si="76"/>
        <v>0</v>
      </c>
      <c r="S101" s="6">
        <f t="shared" si="77"/>
        <v>0</v>
      </c>
      <c r="T101" s="41"/>
      <c r="U101" s="6">
        <f t="shared" si="78"/>
        <v>0</v>
      </c>
      <c r="V101" s="41"/>
      <c r="W101" s="6">
        <f t="shared" si="79"/>
        <v>0</v>
      </c>
      <c r="X101" s="41">
        <f t="shared" si="44"/>
        <v>1</v>
      </c>
      <c r="Y101" s="5">
        <f t="shared" si="45"/>
        <v>245960</v>
      </c>
      <c r="Z101" s="41">
        <f t="shared" si="46"/>
        <v>1</v>
      </c>
      <c r="AA101" s="15">
        <v>1</v>
      </c>
      <c r="AB101" s="41">
        <f t="shared" si="47"/>
        <v>0</v>
      </c>
      <c r="AC101" s="42">
        <f t="shared" si="48"/>
        <v>0</v>
      </c>
    </row>
    <row r="102" spans="1:29" ht="15" customHeight="1" x14ac:dyDescent="0.25">
      <c r="B102" s="31" t="s">
        <v>58</v>
      </c>
      <c r="E102" s="5">
        <f>614900*0.6</f>
        <v>368940</v>
      </c>
      <c r="F102" s="39"/>
      <c r="G102" s="6">
        <f t="shared" si="71"/>
        <v>0</v>
      </c>
      <c r="I102" s="6">
        <f t="shared" si="72"/>
        <v>0</v>
      </c>
      <c r="J102" s="40">
        <v>1</v>
      </c>
      <c r="K102" s="6">
        <f t="shared" si="73"/>
        <v>368940</v>
      </c>
      <c r="M102" s="6">
        <f t="shared" si="74"/>
        <v>0</v>
      </c>
      <c r="O102" s="6">
        <f t="shared" si="75"/>
        <v>0</v>
      </c>
      <c r="Q102" s="6">
        <f t="shared" si="76"/>
        <v>0</v>
      </c>
      <c r="S102" s="6">
        <f t="shared" si="77"/>
        <v>0</v>
      </c>
      <c r="T102" s="41"/>
      <c r="U102" s="6">
        <f t="shared" si="78"/>
        <v>0</v>
      </c>
      <c r="V102" s="41"/>
      <c r="W102" s="6">
        <f t="shared" si="79"/>
        <v>0</v>
      </c>
      <c r="X102" s="41">
        <f t="shared" si="44"/>
        <v>1</v>
      </c>
      <c r="Y102" s="5">
        <f t="shared" si="45"/>
        <v>368940</v>
      </c>
      <c r="Z102" s="41">
        <f t="shared" si="46"/>
        <v>1</v>
      </c>
      <c r="AA102" s="15">
        <v>1</v>
      </c>
      <c r="AB102" s="41">
        <f t="shared" si="47"/>
        <v>0</v>
      </c>
      <c r="AC102" s="42">
        <f t="shared" si="48"/>
        <v>0</v>
      </c>
    </row>
    <row r="103" spans="1:29" ht="15" customHeight="1" x14ac:dyDescent="0.25">
      <c r="B103" s="31" t="s">
        <v>59</v>
      </c>
      <c r="E103" s="5">
        <v>1229800</v>
      </c>
      <c r="F103" s="39"/>
      <c r="G103" s="6">
        <f t="shared" si="71"/>
        <v>0</v>
      </c>
      <c r="I103" s="6">
        <f t="shared" si="72"/>
        <v>0</v>
      </c>
      <c r="J103" s="40">
        <v>1</v>
      </c>
      <c r="K103" s="6">
        <f t="shared" si="73"/>
        <v>1229800</v>
      </c>
      <c r="M103" s="6">
        <f t="shared" si="74"/>
        <v>0</v>
      </c>
      <c r="O103" s="6">
        <f t="shared" si="75"/>
        <v>0</v>
      </c>
      <c r="Q103" s="6">
        <f t="shared" si="76"/>
        <v>0</v>
      </c>
      <c r="S103" s="6">
        <f t="shared" si="77"/>
        <v>0</v>
      </c>
      <c r="T103" s="41"/>
      <c r="U103" s="6">
        <f t="shared" si="78"/>
        <v>0</v>
      </c>
      <c r="V103" s="41"/>
      <c r="W103" s="6">
        <f t="shared" si="79"/>
        <v>0</v>
      </c>
      <c r="X103" s="41">
        <f t="shared" si="44"/>
        <v>1</v>
      </c>
      <c r="Y103" s="5">
        <f t="shared" si="45"/>
        <v>1229800</v>
      </c>
      <c r="Z103" s="41">
        <f t="shared" si="46"/>
        <v>1</v>
      </c>
      <c r="AA103" s="15">
        <v>1</v>
      </c>
      <c r="AB103" s="41">
        <f t="shared" si="47"/>
        <v>0</v>
      </c>
      <c r="AC103" s="42">
        <f t="shared" si="48"/>
        <v>0</v>
      </c>
    </row>
    <row r="104" spans="1:29" ht="15" customHeight="1" x14ac:dyDescent="0.25">
      <c r="B104" s="31" t="s">
        <v>43</v>
      </c>
      <c r="E104" s="5">
        <v>1844700</v>
      </c>
      <c r="F104" s="39"/>
      <c r="G104" s="6">
        <f t="shared" si="71"/>
        <v>0</v>
      </c>
      <c r="I104" s="6">
        <f t="shared" si="72"/>
        <v>0</v>
      </c>
      <c r="J104" s="40">
        <v>1</v>
      </c>
      <c r="K104" s="6">
        <f t="shared" si="73"/>
        <v>1844700</v>
      </c>
      <c r="M104" s="6">
        <f t="shared" si="74"/>
        <v>0</v>
      </c>
      <c r="O104" s="6">
        <f t="shared" si="75"/>
        <v>0</v>
      </c>
      <c r="Q104" s="6">
        <f t="shared" si="76"/>
        <v>0</v>
      </c>
      <c r="S104" s="6">
        <f t="shared" si="77"/>
        <v>0</v>
      </c>
      <c r="T104" s="41"/>
      <c r="U104" s="6">
        <f t="shared" si="78"/>
        <v>0</v>
      </c>
      <c r="V104" s="41"/>
      <c r="W104" s="6">
        <f t="shared" si="79"/>
        <v>0</v>
      </c>
      <c r="X104" s="41">
        <f t="shared" si="44"/>
        <v>1</v>
      </c>
      <c r="Y104" s="5">
        <f t="shared" si="45"/>
        <v>1844700</v>
      </c>
      <c r="Z104" s="41">
        <f t="shared" si="46"/>
        <v>1</v>
      </c>
      <c r="AA104" s="15">
        <v>1</v>
      </c>
      <c r="AB104" s="41">
        <f t="shared" si="47"/>
        <v>0</v>
      </c>
      <c r="AC104" s="42">
        <f t="shared" si="48"/>
        <v>0</v>
      </c>
    </row>
    <row r="105" spans="1:29" ht="15" customHeight="1" x14ac:dyDescent="0.25">
      <c r="B105" s="31" t="s">
        <v>54</v>
      </c>
      <c r="E105" s="5">
        <v>1229800</v>
      </c>
      <c r="F105" s="39"/>
      <c r="G105" s="6">
        <f t="shared" si="71"/>
        <v>0</v>
      </c>
      <c r="I105" s="6">
        <f t="shared" si="72"/>
        <v>0</v>
      </c>
      <c r="K105" s="6">
        <f t="shared" si="73"/>
        <v>0</v>
      </c>
      <c r="M105" s="6">
        <f t="shared" si="74"/>
        <v>0</v>
      </c>
      <c r="N105" s="40">
        <v>1</v>
      </c>
      <c r="O105" s="6">
        <f t="shared" si="75"/>
        <v>1229800</v>
      </c>
      <c r="Q105" s="6">
        <f t="shared" si="76"/>
        <v>0</v>
      </c>
      <c r="S105" s="6">
        <f t="shared" si="77"/>
        <v>0</v>
      </c>
      <c r="T105" s="41"/>
      <c r="U105" s="6">
        <f t="shared" si="78"/>
        <v>0</v>
      </c>
      <c r="V105" s="41"/>
      <c r="W105" s="6">
        <f t="shared" si="79"/>
        <v>0</v>
      </c>
      <c r="X105" s="41">
        <f t="shared" si="44"/>
        <v>1</v>
      </c>
      <c r="Y105" s="5">
        <f t="shared" si="45"/>
        <v>1229800</v>
      </c>
      <c r="Z105" s="41">
        <f t="shared" si="46"/>
        <v>1</v>
      </c>
      <c r="AA105" s="15">
        <v>1</v>
      </c>
      <c r="AB105" s="41">
        <f t="shared" si="47"/>
        <v>0</v>
      </c>
      <c r="AC105" s="42">
        <f t="shared" si="48"/>
        <v>0</v>
      </c>
    </row>
    <row r="106" spans="1:29" ht="15" customHeight="1" x14ac:dyDescent="0.25">
      <c r="B106" s="31" t="s">
        <v>55</v>
      </c>
      <c r="E106" s="5">
        <v>1229800</v>
      </c>
      <c r="F106" s="39"/>
      <c r="G106" s="6">
        <f t="shared" si="71"/>
        <v>0</v>
      </c>
      <c r="I106" s="6">
        <f t="shared" si="72"/>
        <v>0</v>
      </c>
      <c r="K106" s="6">
        <f t="shared" si="73"/>
        <v>0</v>
      </c>
      <c r="M106" s="6">
        <f t="shared" si="74"/>
        <v>0</v>
      </c>
      <c r="N106" s="40">
        <v>1</v>
      </c>
      <c r="O106" s="6">
        <f t="shared" si="75"/>
        <v>1229800</v>
      </c>
      <c r="Q106" s="6">
        <f t="shared" si="76"/>
        <v>0</v>
      </c>
      <c r="S106" s="6">
        <f t="shared" si="77"/>
        <v>0</v>
      </c>
      <c r="T106" s="41"/>
      <c r="U106" s="6">
        <f t="shared" si="78"/>
        <v>0</v>
      </c>
      <c r="V106" s="41"/>
      <c r="W106" s="6">
        <f t="shared" si="79"/>
        <v>0</v>
      </c>
      <c r="X106" s="41">
        <f t="shared" si="44"/>
        <v>1</v>
      </c>
      <c r="Y106" s="5">
        <f t="shared" si="45"/>
        <v>1229800</v>
      </c>
      <c r="Z106" s="41">
        <f t="shared" si="46"/>
        <v>1</v>
      </c>
      <c r="AA106" s="15">
        <v>1</v>
      </c>
      <c r="AB106" s="41">
        <f t="shared" si="47"/>
        <v>0</v>
      </c>
      <c r="AC106" s="42">
        <f t="shared" si="48"/>
        <v>0</v>
      </c>
    </row>
    <row r="107" spans="1:29" ht="15" customHeight="1" x14ac:dyDescent="0.25">
      <c r="B107" s="31" t="s">
        <v>29</v>
      </c>
      <c r="E107" s="5">
        <v>1229800</v>
      </c>
      <c r="F107" s="39"/>
      <c r="G107" s="6">
        <f t="shared" si="71"/>
        <v>0</v>
      </c>
      <c r="I107" s="6">
        <f t="shared" si="72"/>
        <v>0</v>
      </c>
      <c r="K107" s="6">
        <f t="shared" si="73"/>
        <v>0</v>
      </c>
      <c r="M107" s="6">
        <f t="shared" si="74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77"/>
        <v>0</v>
      </c>
      <c r="T107" s="41"/>
      <c r="U107" s="6">
        <f t="shared" si="78"/>
        <v>0</v>
      </c>
      <c r="V107" s="41"/>
      <c r="W107" s="6">
        <f t="shared" si="79"/>
        <v>0</v>
      </c>
      <c r="X107" s="41">
        <f t="shared" si="44"/>
        <v>1</v>
      </c>
      <c r="Y107" s="5">
        <f t="shared" si="45"/>
        <v>1229800</v>
      </c>
      <c r="Z107" s="41">
        <f t="shared" si="46"/>
        <v>1</v>
      </c>
      <c r="AA107" s="15">
        <v>1</v>
      </c>
      <c r="AB107" s="41">
        <f t="shared" si="47"/>
        <v>0</v>
      </c>
      <c r="AC107" s="42">
        <f t="shared" si="48"/>
        <v>0</v>
      </c>
    </row>
    <row r="108" spans="1:29" x14ac:dyDescent="0.25">
      <c r="B108" s="31" t="s">
        <v>30</v>
      </c>
      <c r="E108" s="5">
        <v>1229800</v>
      </c>
      <c r="F108" s="39"/>
      <c r="G108" s="6">
        <f t="shared" si="71"/>
        <v>0</v>
      </c>
      <c r="I108" s="6">
        <f t="shared" si="72"/>
        <v>0</v>
      </c>
      <c r="K108" s="6">
        <f t="shared" si="73"/>
        <v>0</v>
      </c>
      <c r="M108" s="6">
        <f t="shared" si="74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77"/>
        <v>430430</v>
      </c>
      <c r="T108" s="41">
        <v>0.45</v>
      </c>
      <c r="U108" s="6">
        <f t="shared" si="78"/>
        <v>553410</v>
      </c>
      <c r="V108" s="41">
        <v>0.45</v>
      </c>
      <c r="W108" s="6">
        <f t="shared" ref="W108" si="80">V108*E108</f>
        <v>553410</v>
      </c>
      <c r="X108" s="41">
        <f t="shared" si="44"/>
        <v>1</v>
      </c>
      <c r="Y108" s="5">
        <f t="shared" si="45"/>
        <v>1229800</v>
      </c>
      <c r="Z108" s="41">
        <f t="shared" si="46"/>
        <v>1</v>
      </c>
      <c r="AA108" s="15">
        <v>1</v>
      </c>
      <c r="AB108" s="41">
        <f t="shared" si="47"/>
        <v>0</v>
      </c>
      <c r="AC108" s="42">
        <f t="shared" si="48"/>
        <v>0</v>
      </c>
    </row>
    <row r="109" spans="1:29" s="65" customFormat="1" x14ac:dyDescent="0.25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4"/>
        <v>0</v>
      </c>
      <c r="Y109" s="5">
        <f t="shared" si="45"/>
        <v>0</v>
      </c>
      <c r="Z109" s="41">
        <f t="shared" si="46"/>
        <v>0</v>
      </c>
      <c r="AA109" s="66">
        <v>0</v>
      </c>
      <c r="AB109" s="41">
        <f t="shared" si="47"/>
        <v>0</v>
      </c>
      <c r="AC109" s="42">
        <f t="shared" si="48"/>
        <v>0</v>
      </c>
    </row>
    <row r="110" spans="1:29" ht="15" customHeight="1" x14ac:dyDescent="0.25">
      <c r="B110" s="31" t="s">
        <v>22</v>
      </c>
      <c r="E110" s="5">
        <v>50000</v>
      </c>
      <c r="F110" s="39"/>
      <c r="G110" s="6">
        <f t="shared" ref="G110:G113" si="81">+F110*E110</f>
        <v>0</v>
      </c>
      <c r="I110" s="6">
        <f t="shared" ref="I110:I118" si="82">+H110*E110</f>
        <v>0</v>
      </c>
      <c r="J110" s="40">
        <v>1</v>
      </c>
      <c r="K110" s="6">
        <f t="shared" ref="K110:K118" si="83">+J110*E110</f>
        <v>50000</v>
      </c>
      <c r="M110" s="6">
        <f t="shared" ref="M110:M140" si="84">+L110*E110</f>
        <v>0</v>
      </c>
      <c r="O110" s="6">
        <f t="shared" ref="O110:O140" si="85">+N110*E110</f>
        <v>0</v>
      </c>
      <c r="Q110" s="6">
        <f t="shared" ref="Q110:Q140" si="86">+P110*E110</f>
        <v>0</v>
      </c>
      <c r="S110" s="6">
        <f t="shared" ref="S110:S140" si="87">+R110*E110</f>
        <v>0</v>
      </c>
      <c r="T110" s="41"/>
      <c r="U110" s="6">
        <f t="shared" ref="U110:U140" si="88">+T110*E110</f>
        <v>0</v>
      </c>
      <c r="V110" s="41"/>
      <c r="W110" s="6">
        <f t="shared" ref="W110:W140" si="89">+V110*G110</f>
        <v>0</v>
      </c>
      <c r="X110" s="41">
        <f t="shared" si="44"/>
        <v>1</v>
      </c>
      <c r="Y110" s="5">
        <f t="shared" si="45"/>
        <v>50000</v>
      </c>
      <c r="Z110" s="41">
        <f t="shared" si="46"/>
        <v>1</v>
      </c>
      <c r="AA110" s="15">
        <v>1</v>
      </c>
      <c r="AB110" s="41">
        <f t="shared" si="47"/>
        <v>0</v>
      </c>
      <c r="AC110" s="42">
        <f t="shared" si="48"/>
        <v>0</v>
      </c>
    </row>
    <row r="111" spans="1:29" ht="15" customHeight="1" x14ac:dyDescent="0.25">
      <c r="B111" s="31" t="s">
        <v>23</v>
      </c>
      <c r="E111" s="5">
        <f>614900*0.4</f>
        <v>245960</v>
      </c>
      <c r="F111" s="39"/>
      <c r="G111" s="6">
        <f t="shared" si="81"/>
        <v>0</v>
      </c>
      <c r="I111" s="6">
        <f t="shared" si="82"/>
        <v>0</v>
      </c>
      <c r="J111" s="40">
        <v>1</v>
      </c>
      <c r="K111" s="6">
        <f t="shared" si="83"/>
        <v>245960</v>
      </c>
      <c r="M111" s="6">
        <f t="shared" si="84"/>
        <v>0</v>
      </c>
      <c r="O111" s="6">
        <f t="shared" si="85"/>
        <v>0</v>
      </c>
      <c r="Q111" s="6">
        <f t="shared" si="86"/>
        <v>0</v>
      </c>
      <c r="S111" s="6">
        <f t="shared" si="87"/>
        <v>0</v>
      </c>
      <c r="T111" s="41"/>
      <c r="U111" s="6">
        <f t="shared" si="88"/>
        <v>0</v>
      </c>
      <c r="V111" s="41"/>
      <c r="W111" s="6">
        <f t="shared" si="89"/>
        <v>0</v>
      </c>
      <c r="X111" s="41">
        <f t="shared" si="44"/>
        <v>1</v>
      </c>
      <c r="Y111" s="5">
        <f t="shared" si="45"/>
        <v>245960</v>
      </c>
      <c r="Z111" s="41">
        <f t="shared" si="46"/>
        <v>1</v>
      </c>
      <c r="AA111" s="15">
        <v>1</v>
      </c>
      <c r="AB111" s="41">
        <f t="shared" si="47"/>
        <v>0</v>
      </c>
      <c r="AC111" s="42">
        <f t="shared" si="48"/>
        <v>0</v>
      </c>
    </row>
    <row r="112" spans="1:29" ht="15" customHeight="1" x14ac:dyDescent="0.25">
      <c r="B112" s="31" t="s">
        <v>24</v>
      </c>
      <c r="E112" s="5">
        <f>614900*0.6</f>
        <v>368940</v>
      </c>
      <c r="F112" s="39"/>
      <c r="G112" s="6">
        <f t="shared" si="81"/>
        <v>0</v>
      </c>
      <c r="I112" s="6">
        <f t="shared" si="82"/>
        <v>0</v>
      </c>
      <c r="J112" s="40">
        <v>1</v>
      </c>
      <c r="K112" s="6">
        <f t="shared" si="83"/>
        <v>368940</v>
      </c>
      <c r="M112" s="6">
        <f t="shared" si="84"/>
        <v>0</v>
      </c>
      <c r="O112" s="6">
        <f t="shared" si="85"/>
        <v>0</v>
      </c>
      <c r="Q112" s="6">
        <f t="shared" si="86"/>
        <v>0</v>
      </c>
      <c r="S112" s="6">
        <f t="shared" si="87"/>
        <v>0</v>
      </c>
      <c r="T112" s="41"/>
      <c r="U112" s="6">
        <f t="shared" si="88"/>
        <v>0</v>
      </c>
      <c r="V112" s="41"/>
      <c r="W112" s="6">
        <f t="shared" si="89"/>
        <v>0</v>
      </c>
      <c r="X112" s="41">
        <f t="shared" si="44"/>
        <v>1</v>
      </c>
      <c r="Y112" s="5">
        <f t="shared" si="45"/>
        <v>368940</v>
      </c>
      <c r="Z112" s="41">
        <f t="shared" si="46"/>
        <v>1</v>
      </c>
      <c r="AA112" s="15">
        <v>1</v>
      </c>
      <c r="AB112" s="41">
        <f t="shared" si="47"/>
        <v>0</v>
      </c>
      <c r="AC112" s="42">
        <f t="shared" si="48"/>
        <v>0</v>
      </c>
    </row>
    <row r="113" spans="2:29" ht="15" customHeight="1" x14ac:dyDescent="0.25">
      <c r="B113" s="31" t="s">
        <v>59</v>
      </c>
      <c r="E113" s="5">
        <v>1229800</v>
      </c>
      <c r="F113" s="39"/>
      <c r="G113" s="6">
        <f t="shared" si="81"/>
        <v>0</v>
      </c>
      <c r="I113" s="6">
        <f t="shared" si="82"/>
        <v>0</v>
      </c>
      <c r="J113" s="40">
        <v>1</v>
      </c>
      <c r="K113" s="6">
        <f t="shared" si="83"/>
        <v>1229800</v>
      </c>
      <c r="M113" s="6">
        <f t="shared" si="84"/>
        <v>0</v>
      </c>
      <c r="O113" s="6">
        <f t="shared" si="85"/>
        <v>0</v>
      </c>
      <c r="Q113" s="6">
        <f t="shared" si="86"/>
        <v>0</v>
      </c>
      <c r="S113" s="6">
        <f t="shared" si="87"/>
        <v>0</v>
      </c>
      <c r="T113" s="41"/>
      <c r="U113" s="6">
        <f t="shared" si="88"/>
        <v>0</v>
      </c>
      <c r="V113" s="41"/>
      <c r="W113" s="6">
        <f t="shared" si="89"/>
        <v>0</v>
      </c>
      <c r="X113" s="41">
        <f t="shared" si="44"/>
        <v>1</v>
      </c>
      <c r="Y113" s="5">
        <f t="shared" si="45"/>
        <v>1229800</v>
      </c>
      <c r="Z113" s="41">
        <f t="shared" si="46"/>
        <v>1</v>
      </c>
      <c r="AA113" s="15">
        <v>1</v>
      </c>
      <c r="AB113" s="41">
        <f t="shared" si="47"/>
        <v>0</v>
      </c>
      <c r="AC113" s="42">
        <f t="shared" si="48"/>
        <v>0</v>
      </c>
    </row>
    <row r="114" spans="2:29" ht="15" customHeight="1" x14ac:dyDescent="0.25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2"/>
        <v>0</v>
      </c>
      <c r="J114" s="40">
        <v>1</v>
      </c>
      <c r="K114" s="6">
        <f t="shared" si="83"/>
        <v>1844700</v>
      </c>
      <c r="M114" s="6">
        <f t="shared" si="84"/>
        <v>0</v>
      </c>
      <c r="O114" s="6">
        <f t="shared" si="85"/>
        <v>0</v>
      </c>
      <c r="Q114" s="6">
        <f t="shared" si="86"/>
        <v>0</v>
      </c>
      <c r="S114" s="6">
        <f t="shared" si="87"/>
        <v>0</v>
      </c>
      <c r="T114" s="41"/>
      <c r="U114" s="6">
        <f t="shared" si="88"/>
        <v>0</v>
      </c>
      <c r="V114" s="41"/>
      <c r="W114" s="6">
        <f t="shared" si="89"/>
        <v>0</v>
      </c>
      <c r="X114" s="41">
        <f t="shared" si="44"/>
        <v>1</v>
      </c>
      <c r="Y114" s="5">
        <f t="shared" si="45"/>
        <v>1844700</v>
      </c>
      <c r="Z114" s="41">
        <f t="shared" si="46"/>
        <v>1</v>
      </c>
      <c r="AA114" s="15">
        <v>1</v>
      </c>
      <c r="AB114" s="41">
        <f t="shared" si="47"/>
        <v>0</v>
      </c>
      <c r="AC114" s="42">
        <f t="shared" si="48"/>
        <v>0</v>
      </c>
    </row>
    <row r="115" spans="2:29" ht="15" customHeight="1" x14ac:dyDescent="0.25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2"/>
        <v>0</v>
      </c>
      <c r="K115" s="6">
        <f t="shared" si="83"/>
        <v>0</v>
      </c>
      <c r="L115" s="40">
        <v>0.5</v>
      </c>
      <c r="M115" s="6">
        <f t="shared" si="84"/>
        <v>614900</v>
      </c>
      <c r="N115" s="40">
        <v>0.44999999999999996</v>
      </c>
      <c r="O115" s="6">
        <f t="shared" si="85"/>
        <v>553410</v>
      </c>
      <c r="P115" s="40">
        <v>5.0000000000000044E-2</v>
      </c>
      <c r="Q115" s="6">
        <f t="shared" si="86"/>
        <v>61490.000000000058</v>
      </c>
      <c r="S115" s="6">
        <f t="shared" si="87"/>
        <v>0</v>
      </c>
      <c r="T115" s="41"/>
      <c r="U115" s="6">
        <f t="shared" si="88"/>
        <v>0</v>
      </c>
      <c r="V115" s="41"/>
      <c r="W115" s="6">
        <f t="shared" si="89"/>
        <v>0</v>
      </c>
      <c r="X115" s="41">
        <f t="shared" si="44"/>
        <v>1</v>
      </c>
      <c r="Y115" s="5">
        <f t="shared" si="45"/>
        <v>1229800</v>
      </c>
      <c r="Z115" s="41">
        <f t="shared" si="46"/>
        <v>1</v>
      </c>
      <c r="AA115" s="15">
        <v>1</v>
      </c>
      <c r="AB115" s="41">
        <f t="shared" si="47"/>
        <v>0</v>
      </c>
      <c r="AC115" s="42">
        <f t="shared" si="48"/>
        <v>0</v>
      </c>
    </row>
    <row r="116" spans="2:29" ht="15" customHeight="1" x14ac:dyDescent="0.25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2"/>
        <v>0</v>
      </c>
      <c r="K116" s="6">
        <f t="shared" si="83"/>
        <v>0</v>
      </c>
      <c r="M116" s="6">
        <f t="shared" si="84"/>
        <v>0</v>
      </c>
      <c r="N116" s="40">
        <v>0.9</v>
      </c>
      <c r="O116" s="6">
        <f t="shared" si="85"/>
        <v>1106820</v>
      </c>
      <c r="Q116" s="6">
        <f t="shared" si="86"/>
        <v>0</v>
      </c>
      <c r="R116" s="40">
        <v>9.9999999999999978E-2</v>
      </c>
      <c r="S116" s="6">
        <f t="shared" si="87"/>
        <v>122979.99999999997</v>
      </c>
      <c r="T116" s="41"/>
      <c r="U116" s="6">
        <f t="shared" si="88"/>
        <v>0</v>
      </c>
      <c r="V116" s="41"/>
      <c r="W116" s="6">
        <f t="shared" si="89"/>
        <v>0</v>
      </c>
      <c r="X116" s="41">
        <f t="shared" si="44"/>
        <v>1</v>
      </c>
      <c r="Y116" s="5">
        <f t="shared" si="45"/>
        <v>1229800</v>
      </c>
      <c r="Z116" s="41">
        <f t="shared" si="46"/>
        <v>1</v>
      </c>
      <c r="AA116" s="15">
        <v>1</v>
      </c>
      <c r="AB116" s="41">
        <f t="shared" si="47"/>
        <v>0</v>
      </c>
      <c r="AC116" s="42">
        <f t="shared" si="48"/>
        <v>0</v>
      </c>
    </row>
    <row r="117" spans="2:29" ht="15" customHeight="1" x14ac:dyDescent="0.25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2"/>
        <v>0</v>
      </c>
      <c r="K117" s="6">
        <f t="shared" si="83"/>
        <v>0</v>
      </c>
      <c r="M117" s="6">
        <f t="shared" si="84"/>
        <v>0</v>
      </c>
      <c r="N117" s="40">
        <v>0.5</v>
      </c>
      <c r="O117" s="6">
        <f t="shared" si="85"/>
        <v>614900</v>
      </c>
      <c r="P117" s="40">
        <v>0.19999999999999996</v>
      </c>
      <c r="Q117" s="6">
        <f t="shared" si="86"/>
        <v>245959.99999999994</v>
      </c>
      <c r="R117" s="40">
        <v>0.25</v>
      </c>
      <c r="S117" s="6">
        <f t="shared" si="87"/>
        <v>307450</v>
      </c>
      <c r="T117" s="41">
        <v>0.05</v>
      </c>
      <c r="U117" s="6">
        <f t="shared" si="88"/>
        <v>61490</v>
      </c>
      <c r="V117" s="41">
        <v>0.05</v>
      </c>
      <c r="W117" s="6">
        <f t="shared" ref="W117:W118" si="90">V117*E117</f>
        <v>61490</v>
      </c>
      <c r="X117" s="41">
        <f t="shared" si="44"/>
        <v>1</v>
      </c>
      <c r="Y117" s="5">
        <f t="shared" si="45"/>
        <v>1229800</v>
      </c>
      <c r="Z117" s="41">
        <f t="shared" si="46"/>
        <v>1</v>
      </c>
      <c r="AA117" s="15">
        <v>1</v>
      </c>
      <c r="AB117" s="41">
        <f t="shared" si="47"/>
        <v>0</v>
      </c>
      <c r="AC117" s="42">
        <f t="shared" si="48"/>
        <v>0</v>
      </c>
    </row>
    <row r="118" spans="2:29" x14ac:dyDescent="0.25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2"/>
        <v>0</v>
      </c>
      <c r="K118" s="6">
        <f t="shared" si="83"/>
        <v>0</v>
      </c>
      <c r="M118" s="6">
        <f t="shared" si="84"/>
        <v>0</v>
      </c>
      <c r="O118" s="6">
        <f t="shared" si="85"/>
        <v>0</v>
      </c>
      <c r="Q118" s="6">
        <f t="shared" si="86"/>
        <v>0</v>
      </c>
      <c r="R118" s="40">
        <v>0.55000000000000004</v>
      </c>
      <c r="S118" s="6">
        <f t="shared" si="87"/>
        <v>676390</v>
      </c>
      <c r="T118" s="41">
        <v>0.45</v>
      </c>
      <c r="U118" s="6">
        <f t="shared" si="88"/>
        <v>553410</v>
      </c>
      <c r="V118" s="41">
        <v>0.45</v>
      </c>
      <c r="W118" s="6">
        <f t="shared" si="90"/>
        <v>553410</v>
      </c>
      <c r="X118" s="41">
        <f t="shared" si="44"/>
        <v>1</v>
      </c>
      <c r="Y118" s="5">
        <f t="shared" si="45"/>
        <v>1229800</v>
      </c>
      <c r="Z118" s="41">
        <f t="shared" si="46"/>
        <v>1</v>
      </c>
      <c r="AA118" s="15">
        <v>1</v>
      </c>
      <c r="AB118" s="41">
        <f t="shared" si="47"/>
        <v>0</v>
      </c>
      <c r="AC118" s="42">
        <f t="shared" si="48"/>
        <v>0</v>
      </c>
    </row>
    <row r="119" spans="2:29" x14ac:dyDescent="0.25">
      <c r="B119" s="35" t="s">
        <v>31</v>
      </c>
      <c r="C119" s="67"/>
      <c r="D119" s="67"/>
      <c r="E119" s="5"/>
      <c r="F119" s="39"/>
      <c r="M119" s="6">
        <f t="shared" si="84"/>
        <v>0</v>
      </c>
      <c r="O119" s="6">
        <f t="shared" si="85"/>
        <v>0</v>
      </c>
      <c r="Q119" s="6">
        <f t="shared" si="86"/>
        <v>0</v>
      </c>
      <c r="S119" s="6">
        <f t="shared" si="87"/>
        <v>0</v>
      </c>
      <c r="T119" s="41"/>
      <c r="U119" s="6">
        <f t="shared" si="88"/>
        <v>0</v>
      </c>
      <c r="V119" s="41"/>
      <c r="W119" s="6">
        <f t="shared" si="89"/>
        <v>0</v>
      </c>
      <c r="X119" s="41">
        <f t="shared" si="44"/>
        <v>0</v>
      </c>
      <c r="Y119" s="5">
        <f t="shared" si="45"/>
        <v>0</v>
      </c>
      <c r="Z119" s="41">
        <f t="shared" si="46"/>
        <v>0</v>
      </c>
      <c r="AA119" s="15">
        <v>0</v>
      </c>
      <c r="AB119" s="41">
        <f t="shared" si="47"/>
        <v>0</v>
      </c>
      <c r="AC119" s="42">
        <f t="shared" si="48"/>
        <v>0</v>
      </c>
    </row>
    <row r="120" spans="2:29" x14ac:dyDescent="0.25">
      <c r="B120" s="35" t="s">
        <v>61</v>
      </c>
      <c r="C120" s="69">
        <v>2459600</v>
      </c>
      <c r="D120" s="67"/>
      <c r="E120" s="5"/>
      <c r="F120" s="39"/>
      <c r="M120" s="6">
        <f t="shared" si="84"/>
        <v>0</v>
      </c>
      <c r="O120" s="6">
        <f t="shared" si="85"/>
        <v>0</v>
      </c>
      <c r="Q120" s="6">
        <f t="shared" si="86"/>
        <v>0</v>
      </c>
      <c r="S120" s="6">
        <f t="shared" si="87"/>
        <v>0</v>
      </c>
      <c r="T120" s="41"/>
      <c r="U120" s="6">
        <f t="shared" si="88"/>
        <v>0</v>
      </c>
      <c r="V120" s="41"/>
      <c r="W120" s="6">
        <f t="shared" si="89"/>
        <v>0</v>
      </c>
      <c r="X120" s="41">
        <f t="shared" si="44"/>
        <v>0</v>
      </c>
      <c r="Y120" s="5">
        <f t="shared" si="45"/>
        <v>0</v>
      </c>
      <c r="Z120" s="41">
        <f t="shared" si="46"/>
        <v>0</v>
      </c>
      <c r="AA120" s="15">
        <v>0</v>
      </c>
      <c r="AB120" s="41">
        <f t="shared" si="47"/>
        <v>0</v>
      </c>
      <c r="AC120" s="42">
        <f t="shared" si="48"/>
        <v>0</v>
      </c>
    </row>
    <row r="121" spans="2:29" ht="15" customHeight="1" x14ac:dyDescent="0.25">
      <c r="B121" s="31" t="s">
        <v>33</v>
      </c>
      <c r="E121" s="5">
        <f>+C120*0.85</f>
        <v>2090660</v>
      </c>
      <c r="F121" s="39"/>
      <c r="M121" s="6">
        <f t="shared" si="84"/>
        <v>0</v>
      </c>
      <c r="N121" s="40">
        <v>1</v>
      </c>
      <c r="O121" s="6">
        <f t="shared" si="85"/>
        <v>2090660</v>
      </c>
      <c r="Q121" s="6">
        <f t="shared" si="86"/>
        <v>0</v>
      </c>
      <c r="S121" s="6">
        <f t="shared" si="87"/>
        <v>0</v>
      </c>
      <c r="T121" s="41"/>
      <c r="U121" s="6">
        <f t="shared" si="88"/>
        <v>0</v>
      </c>
      <c r="V121" s="41"/>
      <c r="W121" s="6">
        <f t="shared" si="89"/>
        <v>0</v>
      </c>
      <c r="X121" s="41">
        <f t="shared" si="44"/>
        <v>1</v>
      </c>
      <c r="Y121" s="5">
        <f t="shared" si="45"/>
        <v>2090660</v>
      </c>
      <c r="Z121" s="41">
        <f t="shared" si="46"/>
        <v>1</v>
      </c>
      <c r="AA121" s="15">
        <v>1</v>
      </c>
      <c r="AB121" s="41">
        <f t="shared" si="47"/>
        <v>0</v>
      </c>
      <c r="AC121" s="42">
        <f t="shared" si="48"/>
        <v>0</v>
      </c>
    </row>
    <row r="122" spans="2:29" x14ac:dyDescent="0.25">
      <c r="B122" s="31" t="s">
        <v>34</v>
      </c>
      <c r="E122" s="5">
        <f>+C120*0.1</f>
        <v>245960</v>
      </c>
      <c r="F122" s="39"/>
      <c r="M122" s="6">
        <f t="shared" si="84"/>
        <v>0</v>
      </c>
      <c r="O122" s="6">
        <f t="shared" si="85"/>
        <v>0</v>
      </c>
      <c r="P122" s="40">
        <v>1</v>
      </c>
      <c r="Q122" s="6">
        <f t="shared" si="86"/>
        <v>245960</v>
      </c>
      <c r="S122" s="6">
        <f t="shared" si="87"/>
        <v>0</v>
      </c>
      <c r="T122" s="41"/>
      <c r="U122" s="6">
        <f t="shared" si="88"/>
        <v>0</v>
      </c>
      <c r="V122" s="41"/>
      <c r="W122" s="6">
        <f t="shared" si="89"/>
        <v>0</v>
      </c>
      <c r="X122" s="41">
        <f t="shared" si="44"/>
        <v>1</v>
      </c>
      <c r="Y122" s="5">
        <f t="shared" si="45"/>
        <v>245960</v>
      </c>
      <c r="Z122" s="41">
        <f t="shared" si="46"/>
        <v>1</v>
      </c>
      <c r="AA122" s="15">
        <v>1</v>
      </c>
      <c r="AB122" s="41">
        <f t="shared" si="47"/>
        <v>0</v>
      </c>
      <c r="AC122" s="42">
        <f t="shared" si="48"/>
        <v>0</v>
      </c>
    </row>
    <row r="123" spans="2:29" x14ac:dyDescent="0.25">
      <c r="B123" s="31" t="s">
        <v>35</v>
      </c>
      <c r="E123" s="5">
        <f>+C120*0.05</f>
        <v>122980</v>
      </c>
      <c r="F123" s="39"/>
      <c r="M123" s="6">
        <f t="shared" si="84"/>
        <v>0</v>
      </c>
      <c r="O123" s="6">
        <f t="shared" si="85"/>
        <v>0</v>
      </c>
      <c r="Q123" s="6">
        <f t="shared" si="86"/>
        <v>0</v>
      </c>
      <c r="S123" s="6">
        <f t="shared" si="87"/>
        <v>0</v>
      </c>
      <c r="T123" s="41">
        <v>1</v>
      </c>
      <c r="U123" s="6">
        <f t="shared" si="88"/>
        <v>122980</v>
      </c>
      <c r="V123" s="41">
        <v>1</v>
      </c>
      <c r="W123" s="6">
        <f t="shared" ref="W123" si="91">V123*E123</f>
        <v>122980</v>
      </c>
      <c r="X123" s="41">
        <f t="shared" si="44"/>
        <v>1</v>
      </c>
      <c r="Y123" s="5">
        <f t="shared" si="45"/>
        <v>122980</v>
      </c>
      <c r="Z123" s="41">
        <f t="shared" si="46"/>
        <v>1</v>
      </c>
      <c r="AA123" s="15">
        <v>1</v>
      </c>
      <c r="AB123" s="41">
        <f t="shared" si="47"/>
        <v>0</v>
      </c>
      <c r="AC123" s="42">
        <f t="shared" si="48"/>
        <v>0</v>
      </c>
    </row>
    <row r="124" spans="2:29" x14ac:dyDescent="0.25">
      <c r="B124" s="35" t="s">
        <v>62</v>
      </c>
      <c r="C124" s="67">
        <v>3689400</v>
      </c>
      <c r="D124" s="67"/>
      <c r="E124" s="5"/>
      <c r="F124" s="39"/>
      <c r="M124" s="6">
        <f t="shared" si="84"/>
        <v>0</v>
      </c>
      <c r="O124" s="6">
        <f t="shared" si="85"/>
        <v>0</v>
      </c>
      <c r="Q124" s="6">
        <f t="shared" si="86"/>
        <v>0</v>
      </c>
      <c r="S124" s="6">
        <f t="shared" si="87"/>
        <v>0</v>
      </c>
      <c r="T124" s="41"/>
      <c r="U124" s="6">
        <f t="shared" si="88"/>
        <v>0</v>
      </c>
      <c r="V124" s="41"/>
      <c r="W124" s="6">
        <f t="shared" si="89"/>
        <v>0</v>
      </c>
      <c r="X124" s="41">
        <f t="shared" si="44"/>
        <v>0</v>
      </c>
      <c r="Y124" s="5">
        <f t="shared" si="45"/>
        <v>0</v>
      </c>
      <c r="Z124" s="41">
        <f t="shared" si="46"/>
        <v>0</v>
      </c>
      <c r="AA124" s="15">
        <v>0</v>
      </c>
      <c r="AB124" s="41">
        <f t="shared" si="47"/>
        <v>0</v>
      </c>
      <c r="AC124" s="42">
        <f t="shared" si="48"/>
        <v>0</v>
      </c>
    </row>
    <row r="125" spans="2:29" ht="15" customHeight="1" x14ac:dyDescent="0.25">
      <c r="B125" s="31" t="s">
        <v>33</v>
      </c>
      <c r="E125" s="5">
        <f>+C124*0.85</f>
        <v>3135990</v>
      </c>
      <c r="F125" s="39"/>
      <c r="M125" s="6">
        <f t="shared" si="84"/>
        <v>0</v>
      </c>
      <c r="N125" s="40">
        <v>1</v>
      </c>
      <c r="O125" s="6">
        <f t="shared" si="85"/>
        <v>3135990</v>
      </c>
      <c r="Q125" s="6">
        <f t="shared" si="86"/>
        <v>0</v>
      </c>
      <c r="S125" s="6">
        <f t="shared" si="87"/>
        <v>0</v>
      </c>
      <c r="T125" s="41"/>
      <c r="U125" s="6">
        <f t="shared" si="88"/>
        <v>0</v>
      </c>
      <c r="V125" s="41"/>
      <c r="W125" s="6">
        <f t="shared" si="89"/>
        <v>0</v>
      </c>
      <c r="X125" s="41">
        <f t="shared" si="44"/>
        <v>1</v>
      </c>
      <c r="Y125" s="5">
        <f t="shared" si="45"/>
        <v>3135990</v>
      </c>
      <c r="Z125" s="41">
        <f t="shared" si="46"/>
        <v>1</v>
      </c>
      <c r="AA125" s="15">
        <v>1</v>
      </c>
      <c r="AB125" s="41">
        <f t="shared" si="47"/>
        <v>0</v>
      </c>
      <c r="AC125" s="42">
        <f t="shared" si="48"/>
        <v>0</v>
      </c>
    </row>
    <row r="126" spans="2:29" ht="15" customHeight="1" x14ac:dyDescent="0.25">
      <c r="B126" s="31" t="s">
        <v>34</v>
      </c>
      <c r="E126" s="5">
        <f>+C124*0.1</f>
        <v>368940</v>
      </c>
      <c r="F126" s="39"/>
      <c r="M126" s="6">
        <f t="shared" si="84"/>
        <v>0</v>
      </c>
      <c r="O126" s="6">
        <f t="shared" si="85"/>
        <v>0</v>
      </c>
      <c r="P126" s="40">
        <v>1</v>
      </c>
      <c r="Q126" s="6">
        <f t="shared" si="86"/>
        <v>368940</v>
      </c>
      <c r="S126" s="6">
        <f t="shared" si="87"/>
        <v>0</v>
      </c>
      <c r="T126" s="41"/>
      <c r="U126" s="6">
        <f t="shared" si="88"/>
        <v>0</v>
      </c>
      <c r="V126" s="41"/>
      <c r="W126" s="6">
        <f t="shared" si="89"/>
        <v>0</v>
      </c>
      <c r="X126" s="41">
        <f t="shared" si="44"/>
        <v>1</v>
      </c>
      <c r="Y126" s="5">
        <f t="shared" si="45"/>
        <v>368940</v>
      </c>
      <c r="Z126" s="41">
        <f t="shared" si="46"/>
        <v>1</v>
      </c>
      <c r="AA126" s="15">
        <v>1</v>
      </c>
      <c r="AB126" s="41">
        <f t="shared" si="47"/>
        <v>0</v>
      </c>
      <c r="AC126" s="42">
        <f t="shared" si="48"/>
        <v>0</v>
      </c>
    </row>
    <row r="127" spans="2:29" x14ac:dyDescent="0.25">
      <c r="B127" s="31" t="s">
        <v>35</v>
      </c>
      <c r="E127" s="5">
        <f>+C124*0.05</f>
        <v>184470</v>
      </c>
      <c r="F127" s="39"/>
      <c r="M127" s="6">
        <f t="shared" si="84"/>
        <v>0</v>
      </c>
      <c r="O127" s="6">
        <f t="shared" si="85"/>
        <v>0</v>
      </c>
      <c r="Q127" s="6">
        <f t="shared" si="86"/>
        <v>0</v>
      </c>
      <c r="S127" s="6">
        <f t="shared" si="87"/>
        <v>0</v>
      </c>
      <c r="T127" s="41">
        <v>1</v>
      </c>
      <c r="U127" s="6">
        <f t="shared" si="88"/>
        <v>184470</v>
      </c>
      <c r="V127" s="41">
        <v>1</v>
      </c>
      <c r="W127" s="6">
        <f t="shared" ref="W127" si="92">V127*E127</f>
        <v>184470</v>
      </c>
      <c r="X127" s="41">
        <f t="shared" si="44"/>
        <v>1</v>
      </c>
      <c r="Y127" s="5">
        <f t="shared" si="45"/>
        <v>184470</v>
      </c>
      <c r="Z127" s="41">
        <f t="shared" si="46"/>
        <v>1</v>
      </c>
      <c r="AA127" s="15">
        <v>1</v>
      </c>
      <c r="AB127" s="41">
        <f t="shared" si="47"/>
        <v>0</v>
      </c>
      <c r="AC127" s="42">
        <f t="shared" si="48"/>
        <v>0</v>
      </c>
    </row>
    <row r="128" spans="2:29" x14ac:dyDescent="0.25">
      <c r="B128" s="35" t="s">
        <v>63</v>
      </c>
      <c r="C128" s="67">
        <v>2459600</v>
      </c>
      <c r="D128" s="67"/>
      <c r="E128" s="5"/>
      <c r="F128" s="39"/>
      <c r="M128" s="6">
        <f t="shared" si="84"/>
        <v>0</v>
      </c>
      <c r="O128" s="6">
        <f t="shared" si="85"/>
        <v>0</v>
      </c>
      <c r="Q128" s="6">
        <f t="shared" si="86"/>
        <v>0</v>
      </c>
      <c r="S128" s="6">
        <f t="shared" si="87"/>
        <v>0</v>
      </c>
      <c r="T128" s="41"/>
      <c r="U128" s="6">
        <f t="shared" si="88"/>
        <v>0</v>
      </c>
      <c r="V128" s="41"/>
      <c r="W128" s="6">
        <f t="shared" si="89"/>
        <v>0</v>
      </c>
      <c r="X128" s="41">
        <f t="shared" si="44"/>
        <v>0</v>
      </c>
      <c r="Y128" s="5">
        <f t="shared" si="45"/>
        <v>0</v>
      </c>
      <c r="Z128" s="41">
        <f t="shared" si="46"/>
        <v>0</v>
      </c>
      <c r="AA128" s="15">
        <v>0</v>
      </c>
      <c r="AB128" s="41">
        <f t="shared" si="47"/>
        <v>0</v>
      </c>
      <c r="AC128" s="42">
        <f t="shared" si="48"/>
        <v>0</v>
      </c>
    </row>
    <row r="129" spans="1:29" ht="15" customHeight="1" x14ac:dyDescent="0.25">
      <c r="B129" s="31" t="s">
        <v>33</v>
      </c>
      <c r="E129" s="5">
        <f>+C128*0.85</f>
        <v>2090660</v>
      </c>
      <c r="F129" s="39"/>
      <c r="M129" s="6">
        <f t="shared" si="84"/>
        <v>0</v>
      </c>
      <c r="O129" s="6">
        <f t="shared" si="85"/>
        <v>0</v>
      </c>
      <c r="Q129" s="6">
        <f t="shared" si="86"/>
        <v>0</v>
      </c>
      <c r="R129" s="40">
        <v>1</v>
      </c>
      <c r="S129" s="6">
        <f t="shared" si="87"/>
        <v>2090660</v>
      </c>
      <c r="T129" s="41"/>
      <c r="U129" s="6">
        <f t="shared" si="88"/>
        <v>0</v>
      </c>
      <c r="V129" s="41"/>
      <c r="W129" s="6">
        <f t="shared" si="89"/>
        <v>0</v>
      </c>
      <c r="X129" s="41">
        <f t="shared" si="44"/>
        <v>1</v>
      </c>
      <c r="Y129" s="5">
        <f t="shared" si="45"/>
        <v>2090660</v>
      </c>
      <c r="Z129" s="41">
        <f t="shared" si="46"/>
        <v>1</v>
      </c>
      <c r="AA129" s="15">
        <v>1</v>
      </c>
      <c r="AB129" s="41">
        <f t="shared" si="47"/>
        <v>0</v>
      </c>
      <c r="AC129" s="42">
        <f t="shared" si="48"/>
        <v>0</v>
      </c>
    </row>
    <row r="130" spans="1:29" ht="15" customHeight="1" x14ac:dyDescent="0.25">
      <c r="B130" s="31" t="s">
        <v>34</v>
      </c>
      <c r="E130" s="5">
        <f>+C128*0.1</f>
        <v>245960</v>
      </c>
      <c r="F130" s="39"/>
      <c r="M130" s="6">
        <f t="shared" si="84"/>
        <v>0</v>
      </c>
      <c r="O130" s="6">
        <f t="shared" si="85"/>
        <v>0</v>
      </c>
      <c r="Q130" s="6">
        <f t="shared" si="86"/>
        <v>0</v>
      </c>
      <c r="R130" s="40">
        <v>0.8</v>
      </c>
      <c r="S130" s="6">
        <f t="shared" si="87"/>
        <v>196768</v>
      </c>
      <c r="T130" s="41">
        <v>0.2</v>
      </c>
      <c r="U130" s="6">
        <f t="shared" si="88"/>
        <v>49192</v>
      </c>
      <c r="V130" s="41">
        <v>0.2</v>
      </c>
      <c r="W130" s="6">
        <f t="shared" ref="W130:W131" si="93">V130*E130</f>
        <v>49192</v>
      </c>
      <c r="X130" s="41">
        <f t="shared" si="44"/>
        <v>1</v>
      </c>
      <c r="Y130" s="5">
        <f t="shared" si="45"/>
        <v>245960</v>
      </c>
      <c r="Z130" s="41">
        <f t="shared" si="46"/>
        <v>1</v>
      </c>
      <c r="AA130" s="15">
        <v>1</v>
      </c>
      <c r="AB130" s="41">
        <f t="shared" si="47"/>
        <v>0</v>
      </c>
      <c r="AC130" s="42">
        <f t="shared" si="48"/>
        <v>0</v>
      </c>
    </row>
    <row r="131" spans="1:29" x14ac:dyDescent="0.25">
      <c r="B131" s="31" t="s">
        <v>35</v>
      </c>
      <c r="E131" s="5">
        <f>+C128*0.05</f>
        <v>122980</v>
      </c>
      <c r="F131" s="39"/>
      <c r="M131" s="6">
        <f t="shared" si="84"/>
        <v>0</v>
      </c>
      <c r="O131" s="6">
        <f t="shared" si="85"/>
        <v>0</v>
      </c>
      <c r="Q131" s="6">
        <f t="shared" si="86"/>
        <v>0</v>
      </c>
      <c r="S131" s="6">
        <f t="shared" si="87"/>
        <v>0</v>
      </c>
      <c r="T131" s="41">
        <v>1</v>
      </c>
      <c r="U131" s="6">
        <f t="shared" si="88"/>
        <v>122980</v>
      </c>
      <c r="V131" s="41">
        <v>1</v>
      </c>
      <c r="W131" s="6">
        <f t="shared" si="93"/>
        <v>122980</v>
      </c>
      <c r="X131" s="41">
        <f t="shared" si="44"/>
        <v>1</v>
      </c>
      <c r="Y131" s="5">
        <f t="shared" si="45"/>
        <v>122980</v>
      </c>
      <c r="Z131" s="41">
        <f t="shared" si="46"/>
        <v>1</v>
      </c>
      <c r="AA131" s="15">
        <v>1</v>
      </c>
      <c r="AB131" s="41">
        <f t="shared" si="47"/>
        <v>0</v>
      </c>
      <c r="AC131" s="42">
        <f t="shared" si="48"/>
        <v>0</v>
      </c>
    </row>
    <row r="132" spans="1:29" x14ac:dyDescent="0.25">
      <c r="B132" s="35" t="s">
        <v>64</v>
      </c>
      <c r="C132" s="67">
        <v>2459600</v>
      </c>
      <c r="D132" s="67"/>
      <c r="E132" s="5"/>
      <c r="F132" s="39"/>
      <c r="M132" s="6">
        <f t="shared" si="84"/>
        <v>0</v>
      </c>
      <c r="O132" s="6">
        <f t="shared" si="85"/>
        <v>0</v>
      </c>
      <c r="Q132" s="6">
        <f t="shared" si="86"/>
        <v>0</v>
      </c>
      <c r="S132" s="6">
        <f t="shared" si="87"/>
        <v>0</v>
      </c>
      <c r="T132" s="41"/>
      <c r="U132" s="6">
        <f t="shared" si="88"/>
        <v>0</v>
      </c>
      <c r="V132" s="41"/>
      <c r="W132" s="6">
        <f t="shared" si="89"/>
        <v>0</v>
      </c>
      <c r="X132" s="41">
        <f t="shared" si="44"/>
        <v>0</v>
      </c>
      <c r="Y132" s="5">
        <f t="shared" si="45"/>
        <v>0</v>
      </c>
      <c r="Z132" s="41">
        <f t="shared" si="46"/>
        <v>0</v>
      </c>
      <c r="AA132" s="15">
        <v>0</v>
      </c>
      <c r="AB132" s="41">
        <f t="shared" si="47"/>
        <v>0</v>
      </c>
      <c r="AC132" s="42">
        <f t="shared" si="48"/>
        <v>0</v>
      </c>
    </row>
    <row r="133" spans="1:29" ht="15" customHeight="1" x14ac:dyDescent="0.25">
      <c r="B133" s="31" t="s">
        <v>33</v>
      </c>
      <c r="E133" s="5">
        <f>+C132*0.85</f>
        <v>2090660</v>
      </c>
      <c r="F133" s="39"/>
      <c r="M133" s="6">
        <f t="shared" si="84"/>
        <v>0</v>
      </c>
      <c r="N133" s="40">
        <v>1</v>
      </c>
      <c r="O133" s="6">
        <f t="shared" si="85"/>
        <v>2090660</v>
      </c>
      <c r="Q133" s="6">
        <f t="shared" si="86"/>
        <v>0</v>
      </c>
      <c r="S133" s="6">
        <f t="shared" si="87"/>
        <v>0</v>
      </c>
      <c r="T133" s="41"/>
      <c r="U133" s="6">
        <f t="shared" si="88"/>
        <v>0</v>
      </c>
      <c r="V133" s="41"/>
      <c r="W133" s="6">
        <f t="shared" si="89"/>
        <v>0</v>
      </c>
      <c r="X133" s="41">
        <f t="shared" si="44"/>
        <v>1</v>
      </c>
      <c r="Y133" s="5">
        <f t="shared" si="45"/>
        <v>2090660</v>
      </c>
      <c r="Z133" s="41">
        <f t="shared" si="46"/>
        <v>1</v>
      </c>
      <c r="AA133" s="15">
        <v>1</v>
      </c>
      <c r="AB133" s="41">
        <f t="shared" si="47"/>
        <v>0</v>
      </c>
      <c r="AC133" s="42">
        <f t="shared" si="48"/>
        <v>0</v>
      </c>
    </row>
    <row r="134" spans="1:29" x14ac:dyDescent="0.25">
      <c r="B134" s="31" t="s">
        <v>34</v>
      </c>
      <c r="E134" s="5">
        <f>+C132*0.1</f>
        <v>245960</v>
      </c>
      <c r="F134" s="39"/>
      <c r="M134" s="6">
        <f t="shared" si="84"/>
        <v>0</v>
      </c>
      <c r="O134" s="6">
        <f t="shared" si="85"/>
        <v>0</v>
      </c>
      <c r="Q134" s="6">
        <f t="shared" si="86"/>
        <v>0</v>
      </c>
      <c r="S134" s="6">
        <f t="shared" si="87"/>
        <v>0</v>
      </c>
      <c r="T134" s="41">
        <v>1</v>
      </c>
      <c r="U134" s="6">
        <f t="shared" si="88"/>
        <v>245960</v>
      </c>
      <c r="V134" s="41">
        <v>1</v>
      </c>
      <c r="W134" s="6">
        <f t="shared" ref="W134:W135" si="94">V134*E134</f>
        <v>245960</v>
      </c>
      <c r="X134" s="41">
        <f t="shared" ref="X134:X197" si="95">F134+H134+J134+L134+N134+P134+R134+T134</f>
        <v>1</v>
      </c>
      <c r="Y134" s="5">
        <f t="shared" ref="Y134:Y197" si="96">G134+I134+K134+M134+O134+Q134+S134+U134</f>
        <v>245960</v>
      </c>
      <c r="Z134" s="41">
        <f t="shared" ref="Z134:Z197" si="97">F134+H134+J134+L134+N134+P134+R134+V134</f>
        <v>1</v>
      </c>
      <c r="AA134" s="15">
        <v>1</v>
      </c>
      <c r="AB134" s="41">
        <f t="shared" ref="AB134:AB197" si="98">Z134-AA134</f>
        <v>0</v>
      </c>
      <c r="AC134" s="42">
        <f t="shared" ref="AC134:AC197" si="99">AB134*E134</f>
        <v>0</v>
      </c>
    </row>
    <row r="135" spans="1:29" x14ac:dyDescent="0.25">
      <c r="B135" s="31" t="s">
        <v>35</v>
      </c>
      <c r="E135" s="5">
        <f>+C132*0.05</f>
        <v>122980</v>
      </c>
      <c r="F135" s="39"/>
      <c r="M135" s="6">
        <f t="shared" si="84"/>
        <v>0</v>
      </c>
      <c r="O135" s="6">
        <f t="shared" si="85"/>
        <v>0</v>
      </c>
      <c r="Q135" s="6">
        <f t="shared" si="86"/>
        <v>0</v>
      </c>
      <c r="S135" s="6">
        <f t="shared" si="87"/>
        <v>0</v>
      </c>
      <c r="T135" s="41">
        <v>1</v>
      </c>
      <c r="U135" s="6">
        <f t="shared" si="88"/>
        <v>122980</v>
      </c>
      <c r="V135" s="41">
        <v>1</v>
      </c>
      <c r="W135" s="6">
        <f t="shared" si="94"/>
        <v>122980</v>
      </c>
      <c r="X135" s="41">
        <f t="shared" si="95"/>
        <v>1</v>
      </c>
      <c r="Y135" s="5">
        <f t="shared" si="96"/>
        <v>122980</v>
      </c>
      <c r="Z135" s="41">
        <f t="shared" si="97"/>
        <v>1</v>
      </c>
      <c r="AA135" s="15">
        <v>1</v>
      </c>
      <c r="AB135" s="41">
        <f t="shared" si="98"/>
        <v>0</v>
      </c>
      <c r="AC135" s="42">
        <f t="shared" si="99"/>
        <v>0</v>
      </c>
    </row>
    <row r="136" spans="1:29" x14ac:dyDescent="0.25">
      <c r="B136" s="35" t="s">
        <v>65</v>
      </c>
      <c r="C136" s="67">
        <v>6149000</v>
      </c>
      <c r="D136" s="67"/>
      <c r="E136" s="5"/>
      <c r="F136" s="39"/>
      <c r="M136" s="6">
        <f t="shared" si="84"/>
        <v>0</v>
      </c>
      <c r="O136" s="6">
        <f t="shared" si="85"/>
        <v>0</v>
      </c>
      <c r="Q136" s="6">
        <f t="shared" si="86"/>
        <v>0</v>
      </c>
      <c r="S136" s="6">
        <f t="shared" si="87"/>
        <v>0</v>
      </c>
      <c r="T136" s="41"/>
      <c r="U136" s="6">
        <f t="shared" si="88"/>
        <v>0</v>
      </c>
      <c r="V136" s="41"/>
      <c r="W136" s="6">
        <f t="shared" si="89"/>
        <v>0</v>
      </c>
      <c r="X136" s="41">
        <f t="shared" si="95"/>
        <v>0</v>
      </c>
      <c r="Y136" s="5">
        <f t="shared" si="96"/>
        <v>0</v>
      </c>
      <c r="Z136" s="41">
        <f t="shared" si="97"/>
        <v>0</v>
      </c>
      <c r="AA136" s="15">
        <v>0</v>
      </c>
      <c r="AB136" s="41">
        <f t="shared" si="98"/>
        <v>0</v>
      </c>
      <c r="AC136" s="42">
        <f t="shared" si="99"/>
        <v>0</v>
      </c>
    </row>
    <row r="137" spans="1:29" ht="15" customHeight="1" x14ac:dyDescent="0.25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4"/>
        <v>5226650</v>
      </c>
      <c r="O137" s="6">
        <f t="shared" si="85"/>
        <v>0</v>
      </c>
      <c r="Q137" s="6">
        <f t="shared" si="86"/>
        <v>0</v>
      </c>
      <c r="S137" s="6">
        <f t="shared" si="87"/>
        <v>0</v>
      </c>
      <c r="T137" s="41"/>
      <c r="U137" s="6">
        <f t="shared" si="88"/>
        <v>0</v>
      </c>
      <c r="V137" s="41"/>
      <c r="W137" s="6">
        <f t="shared" si="89"/>
        <v>0</v>
      </c>
      <c r="X137" s="41">
        <f t="shared" si="95"/>
        <v>1</v>
      </c>
      <c r="Y137" s="5">
        <f t="shared" si="96"/>
        <v>5226650</v>
      </c>
      <c r="Z137" s="41">
        <f t="shared" si="97"/>
        <v>1</v>
      </c>
      <c r="AA137" s="15">
        <v>1</v>
      </c>
      <c r="AB137" s="41">
        <f t="shared" si="98"/>
        <v>0</v>
      </c>
      <c r="AC137" s="42">
        <f t="shared" si="99"/>
        <v>0</v>
      </c>
    </row>
    <row r="138" spans="1:29" x14ac:dyDescent="0.25">
      <c r="B138" s="31" t="s">
        <v>34</v>
      </c>
      <c r="E138" s="5">
        <f>+C136*0.1</f>
        <v>614900</v>
      </c>
      <c r="F138" s="39"/>
      <c r="M138" s="6">
        <f t="shared" si="84"/>
        <v>0</v>
      </c>
      <c r="O138" s="6">
        <f t="shared" si="85"/>
        <v>0</v>
      </c>
      <c r="Q138" s="6">
        <f t="shared" si="86"/>
        <v>0</v>
      </c>
      <c r="S138" s="6">
        <f t="shared" si="87"/>
        <v>0</v>
      </c>
      <c r="T138" s="41">
        <v>1</v>
      </c>
      <c r="U138" s="6">
        <f t="shared" si="88"/>
        <v>614900</v>
      </c>
      <c r="V138" s="41">
        <v>1</v>
      </c>
      <c r="W138" s="6">
        <f t="shared" ref="W138:W139" si="100">V138*E138</f>
        <v>614900</v>
      </c>
      <c r="X138" s="41">
        <f t="shared" si="95"/>
        <v>1</v>
      </c>
      <c r="Y138" s="5">
        <f t="shared" si="96"/>
        <v>614900</v>
      </c>
      <c r="Z138" s="41">
        <f t="shared" si="97"/>
        <v>1</v>
      </c>
      <c r="AA138" s="15">
        <v>1</v>
      </c>
      <c r="AB138" s="41">
        <f t="shared" si="98"/>
        <v>0</v>
      </c>
      <c r="AC138" s="42">
        <f t="shared" si="99"/>
        <v>0</v>
      </c>
    </row>
    <row r="139" spans="1:29" x14ac:dyDescent="0.25">
      <c r="B139" s="31" t="s">
        <v>35</v>
      </c>
      <c r="E139" s="5">
        <f>+C136*0.05</f>
        <v>307450</v>
      </c>
      <c r="F139" s="39"/>
      <c r="M139" s="6">
        <f t="shared" si="84"/>
        <v>0</v>
      </c>
      <c r="O139" s="6">
        <f t="shared" si="85"/>
        <v>0</v>
      </c>
      <c r="Q139" s="6">
        <f t="shared" si="86"/>
        <v>0</v>
      </c>
      <c r="S139" s="6">
        <f t="shared" si="87"/>
        <v>0</v>
      </c>
      <c r="T139" s="41">
        <v>1</v>
      </c>
      <c r="U139" s="6">
        <f t="shared" si="88"/>
        <v>307450</v>
      </c>
      <c r="V139" s="41">
        <v>1</v>
      </c>
      <c r="W139" s="6">
        <f t="shared" si="100"/>
        <v>307450</v>
      </c>
      <c r="X139" s="41">
        <f t="shared" si="95"/>
        <v>1</v>
      </c>
      <c r="Y139" s="5">
        <f t="shared" si="96"/>
        <v>307450</v>
      </c>
      <c r="Z139" s="41">
        <f t="shared" si="97"/>
        <v>1</v>
      </c>
      <c r="AA139" s="15">
        <v>1</v>
      </c>
      <c r="AB139" s="41">
        <f t="shared" si="98"/>
        <v>0</v>
      </c>
      <c r="AC139" s="42">
        <f t="shared" si="99"/>
        <v>0</v>
      </c>
    </row>
    <row r="140" spans="1:29" x14ac:dyDescent="0.25">
      <c r="E140" s="5"/>
      <c r="F140" s="39"/>
      <c r="M140" s="6">
        <f t="shared" si="84"/>
        <v>0</v>
      </c>
      <c r="O140" s="6">
        <f t="shared" si="85"/>
        <v>0</v>
      </c>
      <c r="Q140" s="6">
        <f t="shared" si="86"/>
        <v>0</v>
      </c>
      <c r="S140" s="6">
        <f t="shared" si="87"/>
        <v>0</v>
      </c>
      <c r="T140" s="41"/>
      <c r="U140" s="6">
        <f t="shared" si="88"/>
        <v>0</v>
      </c>
      <c r="V140" s="41"/>
      <c r="W140" s="6">
        <f t="shared" si="89"/>
        <v>0</v>
      </c>
      <c r="X140" s="41">
        <f t="shared" si="95"/>
        <v>0</v>
      </c>
      <c r="Y140" s="5">
        <f t="shared" si="96"/>
        <v>0</v>
      </c>
      <c r="Z140" s="41">
        <f t="shared" si="97"/>
        <v>0</v>
      </c>
      <c r="AA140" s="15">
        <v>0</v>
      </c>
      <c r="AB140" s="41">
        <f t="shared" si="98"/>
        <v>0</v>
      </c>
      <c r="AC140" s="42">
        <f t="shared" si="99"/>
        <v>0</v>
      </c>
    </row>
    <row r="141" spans="1:29" s="65" customFormat="1" x14ac:dyDescent="0.25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5"/>
        <v>0</v>
      </c>
      <c r="Y141" s="5">
        <f t="shared" si="96"/>
        <v>0</v>
      </c>
      <c r="Z141" s="41">
        <f t="shared" si="97"/>
        <v>0</v>
      </c>
      <c r="AA141" s="66">
        <v>0</v>
      </c>
      <c r="AB141" s="41">
        <f t="shared" si="98"/>
        <v>0</v>
      </c>
      <c r="AC141" s="42">
        <f t="shared" si="99"/>
        <v>0</v>
      </c>
    </row>
    <row r="142" spans="1:29" ht="15" customHeight="1" x14ac:dyDescent="0.25">
      <c r="B142" s="31" t="s">
        <v>22</v>
      </c>
      <c r="E142" s="5">
        <v>50000</v>
      </c>
      <c r="F142" s="39"/>
      <c r="G142" s="6">
        <f t="shared" ref="G142:G150" si="101">+F142*E142</f>
        <v>0</v>
      </c>
      <c r="I142" s="6">
        <f t="shared" ref="I142:I150" si="102">+H142*E142</f>
        <v>0</v>
      </c>
      <c r="J142" s="40">
        <v>1</v>
      </c>
      <c r="K142" s="6">
        <f t="shared" ref="K142:K150" si="103">+J142*E142</f>
        <v>50000</v>
      </c>
      <c r="M142" s="6">
        <f t="shared" ref="M142:M150" si="104">+L142*E142</f>
        <v>0</v>
      </c>
      <c r="O142" s="6">
        <f t="shared" ref="O142:O150" si="105">+N142*E142</f>
        <v>0</v>
      </c>
      <c r="Q142" s="6">
        <f t="shared" ref="Q142:Q150" si="106">+P142*E142</f>
        <v>0</v>
      </c>
      <c r="S142" s="6">
        <f t="shared" ref="S142:S150" si="107">+R142*E142</f>
        <v>0</v>
      </c>
      <c r="T142" s="41"/>
      <c r="U142" s="6">
        <f t="shared" ref="U142:U150" si="108">+T142*E142</f>
        <v>0</v>
      </c>
      <c r="V142" s="41"/>
      <c r="W142" s="6">
        <f t="shared" ref="W142:W149" si="109">+V142*G142</f>
        <v>0</v>
      </c>
      <c r="X142" s="41">
        <f t="shared" si="95"/>
        <v>1</v>
      </c>
      <c r="Y142" s="5">
        <f t="shared" si="96"/>
        <v>50000</v>
      </c>
      <c r="Z142" s="41">
        <f t="shared" si="97"/>
        <v>1</v>
      </c>
      <c r="AA142" s="15">
        <v>1</v>
      </c>
      <c r="AB142" s="41">
        <f t="shared" si="98"/>
        <v>0</v>
      </c>
      <c r="AC142" s="42">
        <f t="shared" si="99"/>
        <v>0</v>
      </c>
    </row>
    <row r="143" spans="1:29" ht="15" customHeight="1" x14ac:dyDescent="0.25">
      <c r="B143" s="31" t="s">
        <v>23</v>
      </c>
      <c r="E143" s="5">
        <f>614900*0.4</f>
        <v>245960</v>
      </c>
      <c r="F143" s="39"/>
      <c r="G143" s="6">
        <f t="shared" si="101"/>
        <v>0</v>
      </c>
      <c r="I143" s="6">
        <f t="shared" si="102"/>
        <v>0</v>
      </c>
      <c r="J143" s="40">
        <v>1</v>
      </c>
      <c r="K143" s="6">
        <f t="shared" si="103"/>
        <v>245960</v>
      </c>
      <c r="M143" s="6">
        <f t="shared" si="104"/>
        <v>0</v>
      </c>
      <c r="O143" s="6">
        <f t="shared" si="105"/>
        <v>0</v>
      </c>
      <c r="Q143" s="6">
        <f t="shared" si="106"/>
        <v>0</v>
      </c>
      <c r="S143" s="6">
        <f t="shared" si="107"/>
        <v>0</v>
      </c>
      <c r="T143" s="41"/>
      <c r="U143" s="6">
        <f t="shared" si="108"/>
        <v>0</v>
      </c>
      <c r="V143" s="41"/>
      <c r="W143" s="6">
        <f t="shared" si="109"/>
        <v>0</v>
      </c>
      <c r="X143" s="41">
        <f t="shared" si="95"/>
        <v>1</v>
      </c>
      <c r="Y143" s="5">
        <f t="shared" si="96"/>
        <v>245960</v>
      </c>
      <c r="Z143" s="41">
        <f t="shared" si="97"/>
        <v>1</v>
      </c>
      <c r="AA143" s="15">
        <v>1</v>
      </c>
      <c r="AB143" s="41">
        <f t="shared" si="98"/>
        <v>0</v>
      </c>
      <c r="AC143" s="42">
        <f t="shared" si="99"/>
        <v>0</v>
      </c>
    </row>
    <row r="144" spans="1:29" ht="15" customHeight="1" x14ac:dyDescent="0.25">
      <c r="B144" s="31" t="s">
        <v>24</v>
      </c>
      <c r="E144" s="5">
        <f>614900*0.6</f>
        <v>368940</v>
      </c>
      <c r="F144" s="39"/>
      <c r="G144" s="6">
        <f t="shared" si="101"/>
        <v>0</v>
      </c>
      <c r="I144" s="6">
        <f t="shared" si="102"/>
        <v>0</v>
      </c>
      <c r="J144" s="40">
        <v>1</v>
      </c>
      <c r="K144" s="6">
        <f t="shared" si="103"/>
        <v>368940</v>
      </c>
      <c r="M144" s="6">
        <f t="shared" si="104"/>
        <v>0</v>
      </c>
      <c r="O144" s="6">
        <f t="shared" si="105"/>
        <v>0</v>
      </c>
      <c r="Q144" s="6">
        <f t="shared" si="106"/>
        <v>0</v>
      </c>
      <c r="S144" s="6">
        <f t="shared" si="107"/>
        <v>0</v>
      </c>
      <c r="T144" s="41"/>
      <c r="U144" s="6">
        <f t="shared" si="108"/>
        <v>0</v>
      </c>
      <c r="V144" s="41"/>
      <c r="W144" s="6">
        <f t="shared" si="109"/>
        <v>0</v>
      </c>
      <c r="X144" s="41">
        <f t="shared" si="95"/>
        <v>1</v>
      </c>
      <c r="Y144" s="5">
        <f t="shared" si="96"/>
        <v>368940</v>
      </c>
      <c r="Z144" s="41">
        <f t="shared" si="97"/>
        <v>1</v>
      </c>
      <c r="AA144" s="15">
        <v>1</v>
      </c>
      <c r="AB144" s="41">
        <f t="shared" si="98"/>
        <v>0</v>
      </c>
      <c r="AC144" s="42">
        <f t="shared" si="99"/>
        <v>0</v>
      </c>
    </row>
    <row r="145" spans="1:29" ht="15" customHeight="1" x14ac:dyDescent="0.25">
      <c r="B145" s="31" t="s">
        <v>59</v>
      </c>
      <c r="E145" s="5">
        <v>1229800</v>
      </c>
      <c r="F145" s="39"/>
      <c r="G145" s="6">
        <f t="shared" si="101"/>
        <v>0</v>
      </c>
      <c r="I145" s="6">
        <f t="shared" si="102"/>
        <v>0</v>
      </c>
      <c r="J145" s="40">
        <v>1</v>
      </c>
      <c r="K145" s="6">
        <f t="shared" si="103"/>
        <v>1229800</v>
      </c>
      <c r="M145" s="6">
        <f t="shared" si="104"/>
        <v>0</v>
      </c>
      <c r="O145" s="6">
        <f t="shared" si="105"/>
        <v>0</v>
      </c>
      <c r="Q145" s="6">
        <f t="shared" si="106"/>
        <v>0</v>
      </c>
      <c r="S145" s="6">
        <f t="shared" si="107"/>
        <v>0</v>
      </c>
      <c r="T145" s="41"/>
      <c r="U145" s="6">
        <f t="shared" si="108"/>
        <v>0</v>
      </c>
      <c r="V145" s="41"/>
      <c r="W145" s="6">
        <f t="shared" si="109"/>
        <v>0</v>
      </c>
      <c r="X145" s="41">
        <f t="shared" si="95"/>
        <v>1</v>
      </c>
      <c r="Y145" s="5">
        <f t="shared" si="96"/>
        <v>1229800</v>
      </c>
      <c r="Z145" s="41">
        <f t="shared" si="97"/>
        <v>1</v>
      </c>
      <c r="AA145" s="15">
        <v>1</v>
      </c>
      <c r="AB145" s="41">
        <f t="shared" si="98"/>
        <v>0</v>
      </c>
      <c r="AC145" s="42">
        <f t="shared" si="99"/>
        <v>0</v>
      </c>
    </row>
    <row r="146" spans="1:29" ht="15" customHeight="1" x14ac:dyDescent="0.25">
      <c r="B146" s="31" t="s">
        <v>43</v>
      </c>
      <c r="E146" s="5">
        <v>1844700</v>
      </c>
      <c r="F146" s="39"/>
      <c r="G146" s="6">
        <f t="shared" si="101"/>
        <v>0</v>
      </c>
      <c r="I146" s="6">
        <f t="shared" si="102"/>
        <v>0</v>
      </c>
      <c r="J146" s="40">
        <v>0.5</v>
      </c>
      <c r="K146" s="6">
        <f t="shared" si="103"/>
        <v>922350</v>
      </c>
      <c r="L146" s="40">
        <v>0.4</v>
      </c>
      <c r="M146" s="6">
        <f t="shared" si="104"/>
        <v>737880</v>
      </c>
      <c r="O146" s="6">
        <f t="shared" si="105"/>
        <v>0</v>
      </c>
      <c r="P146" s="40">
        <v>9.9999999999999978E-2</v>
      </c>
      <c r="Q146" s="6">
        <f t="shared" si="106"/>
        <v>184469.99999999997</v>
      </c>
      <c r="S146" s="6">
        <f t="shared" si="107"/>
        <v>0</v>
      </c>
      <c r="T146" s="41"/>
      <c r="U146" s="6">
        <f t="shared" si="108"/>
        <v>0</v>
      </c>
      <c r="V146" s="41"/>
      <c r="W146" s="6">
        <f t="shared" si="109"/>
        <v>0</v>
      </c>
      <c r="X146" s="41">
        <f t="shared" si="95"/>
        <v>1</v>
      </c>
      <c r="Y146" s="5">
        <f t="shared" si="96"/>
        <v>1844700</v>
      </c>
      <c r="Z146" s="41">
        <f t="shared" si="97"/>
        <v>1</v>
      </c>
      <c r="AA146" s="15">
        <v>1</v>
      </c>
      <c r="AB146" s="41">
        <f t="shared" si="98"/>
        <v>0</v>
      </c>
      <c r="AC146" s="42">
        <f t="shared" si="99"/>
        <v>0</v>
      </c>
    </row>
    <row r="147" spans="1:29" ht="15" customHeight="1" x14ac:dyDescent="0.25">
      <c r="B147" s="31" t="s">
        <v>54</v>
      </c>
      <c r="E147" s="5">
        <f>1229800*2</f>
        <v>2459600</v>
      </c>
      <c r="F147" s="39"/>
      <c r="G147" s="6">
        <f t="shared" si="101"/>
        <v>0</v>
      </c>
      <c r="I147" s="6">
        <f t="shared" si="102"/>
        <v>0</v>
      </c>
      <c r="K147" s="6">
        <f t="shared" si="103"/>
        <v>0</v>
      </c>
      <c r="M147" s="6">
        <f t="shared" si="104"/>
        <v>0</v>
      </c>
      <c r="N147" s="40">
        <v>1</v>
      </c>
      <c r="O147" s="6">
        <f t="shared" si="105"/>
        <v>2459600</v>
      </c>
      <c r="Q147" s="6">
        <f t="shared" si="106"/>
        <v>0</v>
      </c>
      <c r="S147" s="6">
        <f t="shared" si="107"/>
        <v>0</v>
      </c>
      <c r="T147" s="41"/>
      <c r="U147" s="6">
        <f t="shared" si="108"/>
        <v>0</v>
      </c>
      <c r="V147" s="41"/>
      <c r="W147" s="6">
        <f t="shared" si="109"/>
        <v>0</v>
      </c>
      <c r="X147" s="41">
        <f t="shared" si="95"/>
        <v>1</v>
      </c>
      <c r="Y147" s="5">
        <f t="shared" si="96"/>
        <v>2459600</v>
      </c>
      <c r="Z147" s="41">
        <f t="shared" si="97"/>
        <v>1</v>
      </c>
      <c r="AA147" s="15">
        <v>1</v>
      </c>
      <c r="AB147" s="41">
        <f t="shared" si="98"/>
        <v>0</v>
      </c>
      <c r="AC147" s="42">
        <f t="shared" si="99"/>
        <v>0</v>
      </c>
    </row>
    <row r="148" spans="1:29" ht="15" customHeight="1" x14ac:dyDescent="0.25">
      <c r="B148" s="31" t="s">
        <v>55</v>
      </c>
      <c r="E148" s="5">
        <f>1229800*2</f>
        <v>2459600</v>
      </c>
      <c r="F148" s="39"/>
      <c r="G148" s="6">
        <f t="shared" si="101"/>
        <v>0</v>
      </c>
      <c r="I148" s="6">
        <f t="shared" si="102"/>
        <v>0</v>
      </c>
      <c r="K148" s="6">
        <f t="shared" si="103"/>
        <v>0</v>
      </c>
      <c r="M148" s="6">
        <f t="shared" si="104"/>
        <v>0</v>
      </c>
      <c r="N148" s="40">
        <v>0.9</v>
      </c>
      <c r="O148" s="6">
        <f t="shared" si="105"/>
        <v>2213640</v>
      </c>
      <c r="P148" s="40">
        <v>9.9999999999999978E-2</v>
      </c>
      <c r="Q148" s="6">
        <f t="shared" si="106"/>
        <v>245959.99999999994</v>
      </c>
      <c r="S148" s="6">
        <f t="shared" si="107"/>
        <v>0</v>
      </c>
      <c r="T148" s="41"/>
      <c r="U148" s="6">
        <f t="shared" si="108"/>
        <v>0</v>
      </c>
      <c r="V148" s="41"/>
      <c r="W148" s="6">
        <f t="shared" si="109"/>
        <v>0</v>
      </c>
      <c r="X148" s="41">
        <f t="shared" si="95"/>
        <v>1</v>
      </c>
      <c r="Y148" s="5">
        <f t="shared" si="96"/>
        <v>2459600</v>
      </c>
      <c r="Z148" s="41">
        <f t="shared" si="97"/>
        <v>1</v>
      </c>
      <c r="AA148" s="15">
        <v>1</v>
      </c>
      <c r="AB148" s="41">
        <f t="shared" si="98"/>
        <v>0</v>
      </c>
      <c r="AC148" s="42">
        <f t="shared" si="99"/>
        <v>0</v>
      </c>
    </row>
    <row r="149" spans="1:29" ht="15" customHeight="1" x14ac:dyDescent="0.25">
      <c r="B149" s="31" t="s">
        <v>29</v>
      </c>
      <c r="E149" s="5">
        <v>1229800</v>
      </c>
      <c r="F149" s="39"/>
      <c r="G149" s="6">
        <f t="shared" si="101"/>
        <v>0</v>
      </c>
      <c r="I149" s="6">
        <f t="shared" si="102"/>
        <v>0</v>
      </c>
      <c r="K149" s="6">
        <f t="shared" si="103"/>
        <v>0</v>
      </c>
      <c r="M149" s="6">
        <f t="shared" si="104"/>
        <v>0</v>
      </c>
      <c r="N149" s="40">
        <v>0.9</v>
      </c>
      <c r="O149" s="6">
        <f t="shared" si="105"/>
        <v>1106820</v>
      </c>
      <c r="P149" s="40">
        <v>9.9999999999999978E-2</v>
      </c>
      <c r="Q149" s="6">
        <f t="shared" si="106"/>
        <v>122979.99999999997</v>
      </c>
      <c r="S149" s="6">
        <f t="shared" si="107"/>
        <v>0</v>
      </c>
      <c r="T149" s="41"/>
      <c r="U149" s="6">
        <f t="shared" si="108"/>
        <v>0</v>
      </c>
      <c r="V149" s="41"/>
      <c r="W149" s="6">
        <f t="shared" si="109"/>
        <v>0</v>
      </c>
      <c r="X149" s="41">
        <f t="shared" si="95"/>
        <v>1</v>
      </c>
      <c r="Y149" s="5">
        <f t="shared" si="96"/>
        <v>1229800</v>
      </c>
      <c r="Z149" s="41">
        <f t="shared" si="97"/>
        <v>1</v>
      </c>
      <c r="AA149" s="15">
        <v>1</v>
      </c>
      <c r="AB149" s="41">
        <f t="shared" si="98"/>
        <v>0</v>
      </c>
      <c r="AC149" s="42">
        <f t="shared" si="99"/>
        <v>0</v>
      </c>
    </row>
    <row r="150" spans="1:29" x14ac:dyDescent="0.25">
      <c r="B150" s="31" t="s">
        <v>30</v>
      </c>
      <c r="E150" s="5">
        <f>1229800*2</f>
        <v>2459600</v>
      </c>
      <c r="F150" s="39"/>
      <c r="G150" s="6">
        <f t="shared" si="101"/>
        <v>0</v>
      </c>
      <c r="I150" s="6">
        <f t="shared" si="102"/>
        <v>0</v>
      </c>
      <c r="K150" s="6">
        <f t="shared" si="103"/>
        <v>0</v>
      </c>
      <c r="M150" s="6">
        <f t="shared" si="104"/>
        <v>0</v>
      </c>
      <c r="O150" s="6">
        <f t="shared" si="105"/>
        <v>0</v>
      </c>
      <c r="P150" s="40">
        <v>0.2</v>
      </c>
      <c r="Q150" s="6">
        <f t="shared" si="106"/>
        <v>491920</v>
      </c>
      <c r="R150" s="40">
        <v>0.35</v>
      </c>
      <c r="S150" s="6">
        <f t="shared" si="107"/>
        <v>860860</v>
      </c>
      <c r="T150" s="41">
        <v>0.45</v>
      </c>
      <c r="U150" s="6">
        <f t="shared" si="108"/>
        <v>1106820</v>
      </c>
      <c r="V150" s="41">
        <v>0.45</v>
      </c>
      <c r="W150" s="6">
        <f t="shared" ref="W150" si="110">V150*E150</f>
        <v>1106820</v>
      </c>
      <c r="X150" s="41">
        <f t="shared" si="95"/>
        <v>1</v>
      </c>
      <c r="Y150" s="5">
        <f t="shared" si="96"/>
        <v>2459600</v>
      </c>
      <c r="Z150" s="41">
        <f t="shared" si="97"/>
        <v>1</v>
      </c>
      <c r="AA150" s="15">
        <v>1</v>
      </c>
      <c r="AB150" s="41">
        <f t="shared" si="98"/>
        <v>0</v>
      </c>
      <c r="AC150" s="42">
        <f t="shared" si="99"/>
        <v>0</v>
      </c>
    </row>
    <row r="151" spans="1:29" s="65" customFormat="1" x14ac:dyDescent="0.25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5"/>
        <v>0</v>
      </c>
      <c r="Y151" s="5">
        <f t="shared" si="96"/>
        <v>0</v>
      </c>
      <c r="Z151" s="41">
        <f t="shared" si="97"/>
        <v>0</v>
      </c>
      <c r="AA151" s="66">
        <v>0</v>
      </c>
      <c r="AB151" s="41">
        <f t="shared" si="98"/>
        <v>0</v>
      </c>
      <c r="AC151" s="42">
        <f t="shared" si="99"/>
        <v>0</v>
      </c>
    </row>
    <row r="152" spans="1:29" ht="15" customHeight="1" x14ac:dyDescent="0.25">
      <c r="B152" s="31" t="s">
        <v>22</v>
      </c>
      <c r="E152" s="5">
        <v>100000</v>
      </c>
      <c r="F152" s="39">
        <v>1</v>
      </c>
      <c r="G152" s="6">
        <f t="shared" ref="G152:G161" si="111">+F152*E152</f>
        <v>100000</v>
      </c>
      <c r="I152" s="6">
        <f t="shared" ref="I152:I161" si="112">+H152*E152</f>
        <v>0</v>
      </c>
      <c r="K152" s="6">
        <f t="shared" ref="K152:K161" si="113">+J152*E152</f>
        <v>0</v>
      </c>
      <c r="M152" s="6">
        <f t="shared" ref="M152:M171" si="114">+L152*E152</f>
        <v>0</v>
      </c>
      <c r="O152" s="6">
        <f t="shared" ref="O152:O171" si="115">+N152*E152</f>
        <v>0</v>
      </c>
      <c r="Q152" s="6">
        <f t="shared" ref="Q152:Q171" si="116">+P152*E152</f>
        <v>0</v>
      </c>
      <c r="S152" s="6">
        <f t="shared" ref="S152:S171" si="117">+R152*E152</f>
        <v>0</v>
      </c>
      <c r="T152" s="41"/>
      <c r="U152" s="6">
        <f t="shared" ref="U152:U171" si="118">+T152*E152</f>
        <v>0</v>
      </c>
      <c r="V152" s="41"/>
      <c r="W152" s="6">
        <f t="shared" ref="W152:W171" si="119">+V152*G152</f>
        <v>0</v>
      </c>
      <c r="X152" s="41">
        <f t="shared" si="95"/>
        <v>1</v>
      </c>
      <c r="Y152" s="5">
        <f t="shared" si="96"/>
        <v>100000</v>
      </c>
      <c r="Z152" s="41">
        <f t="shared" si="97"/>
        <v>1</v>
      </c>
      <c r="AA152" s="15">
        <v>1</v>
      </c>
      <c r="AB152" s="41">
        <f t="shared" si="98"/>
        <v>0</v>
      </c>
      <c r="AC152" s="42">
        <f t="shared" si="99"/>
        <v>0</v>
      </c>
    </row>
    <row r="153" spans="1:29" ht="15" customHeight="1" x14ac:dyDescent="0.25">
      <c r="B153" s="31" t="s">
        <v>23</v>
      </c>
      <c r="E153" s="5">
        <f>922350*0.4</f>
        <v>368940</v>
      </c>
      <c r="F153" s="39">
        <v>1</v>
      </c>
      <c r="G153" s="6">
        <f t="shared" si="111"/>
        <v>368940</v>
      </c>
      <c r="I153" s="6">
        <f t="shared" si="112"/>
        <v>0</v>
      </c>
      <c r="K153" s="6">
        <f t="shared" si="113"/>
        <v>0</v>
      </c>
      <c r="M153" s="6">
        <f t="shared" si="114"/>
        <v>0</v>
      </c>
      <c r="O153" s="6">
        <f t="shared" si="115"/>
        <v>0</v>
      </c>
      <c r="Q153" s="6">
        <f t="shared" si="116"/>
        <v>0</v>
      </c>
      <c r="S153" s="6">
        <f t="shared" si="117"/>
        <v>0</v>
      </c>
      <c r="T153" s="41"/>
      <c r="U153" s="6">
        <f t="shared" si="118"/>
        <v>0</v>
      </c>
      <c r="V153" s="41"/>
      <c r="W153" s="6">
        <f t="shared" si="119"/>
        <v>0</v>
      </c>
      <c r="X153" s="41">
        <f t="shared" si="95"/>
        <v>1</v>
      </c>
      <c r="Y153" s="5">
        <f t="shared" si="96"/>
        <v>368940</v>
      </c>
      <c r="Z153" s="41">
        <f t="shared" si="97"/>
        <v>1</v>
      </c>
      <c r="AA153" s="15">
        <v>1</v>
      </c>
      <c r="AB153" s="41">
        <f t="shared" si="98"/>
        <v>0</v>
      </c>
      <c r="AC153" s="42">
        <f t="shared" si="99"/>
        <v>0</v>
      </c>
    </row>
    <row r="154" spans="1:29" ht="15" customHeight="1" x14ac:dyDescent="0.25">
      <c r="B154" s="31" t="s">
        <v>24</v>
      </c>
      <c r="E154" s="5">
        <f>922350*0.6</f>
        <v>553410</v>
      </c>
      <c r="F154" s="39">
        <v>1</v>
      </c>
      <c r="G154" s="6">
        <f t="shared" si="111"/>
        <v>553410</v>
      </c>
      <c r="I154" s="6">
        <f t="shared" si="112"/>
        <v>0</v>
      </c>
      <c r="K154" s="6">
        <f t="shared" si="113"/>
        <v>0</v>
      </c>
      <c r="M154" s="6">
        <f t="shared" si="114"/>
        <v>0</v>
      </c>
      <c r="O154" s="6">
        <f t="shared" si="115"/>
        <v>0</v>
      </c>
      <c r="Q154" s="6">
        <f t="shared" si="116"/>
        <v>0</v>
      </c>
      <c r="S154" s="6">
        <f t="shared" si="117"/>
        <v>0</v>
      </c>
      <c r="T154" s="41"/>
      <c r="U154" s="6">
        <f t="shared" si="118"/>
        <v>0</v>
      </c>
      <c r="V154" s="41"/>
      <c r="W154" s="6">
        <f t="shared" si="119"/>
        <v>0</v>
      </c>
      <c r="X154" s="41">
        <f t="shared" si="95"/>
        <v>1</v>
      </c>
      <c r="Y154" s="5">
        <f t="shared" si="96"/>
        <v>553410</v>
      </c>
      <c r="Z154" s="41">
        <f t="shared" si="97"/>
        <v>1</v>
      </c>
      <c r="AA154" s="15">
        <v>1</v>
      </c>
      <c r="AB154" s="41">
        <f t="shared" si="98"/>
        <v>0</v>
      </c>
      <c r="AC154" s="42">
        <f t="shared" si="99"/>
        <v>0</v>
      </c>
    </row>
    <row r="155" spans="1:29" ht="15" customHeight="1" x14ac:dyDescent="0.25">
      <c r="B155" s="31" t="s">
        <v>68</v>
      </c>
      <c r="E155" s="5">
        <v>1844700</v>
      </c>
      <c r="F155" s="39"/>
      <c r="G155" s="6">
        <f t="shared" si="111"/>
        <v>0</v>
      </c>
      <c r="H155" s="40">
        <v>1</v>
      </c>
      <c r="I155" s="6">
        <f t="shared" si="112"/>
        <v>1844700</v>
      </c>
      <c r="K155" s="6">
        <f t="shared" si="113"/>
        <v>0</v>
      </c>
      <c r="M155" s="6">
        <f t="shared" si="114"/>
        <v>0</v>
      </c>
      <c r="O155" s="6">
        <f t="shared" si="115"/>
        <v>0</v>
      </c>
      <c r="Q155" s="6">
        <f t="shared" si="116"/>
        <v>0</v>
      </c>
      <c r="S155" s="6">
        <f t="shared" si="117"/>
        <v>0</v>
      </c>
      <c r="T155" s="41"/>
      <c r="U155" s="6">
        <f t="shared" si="118"/>
        <v>0</v>
      </c>
      <c r="V155" s="41"/>
      <c r="W155" s="6">
        <f t="shared" si="119"/>
        <v>0</v>
      </c>
      <c r="X155" s="41">
        <f t="shared" si="95"/>
        <v>1</v>
      </c>
      <c r="Y155" s="5">
        <f t="shared" si="96"/>
        <v>1844700</v>
      </c>
      <c r="Z155" s="41">
        <f t="shared" si="97"/>
        <v>1</v>
      </c>
      <c r="AA155" s="15">
        <v>1</v>
      </c>
      <c r="AB155" s="41">
        <f t="shared" si="98"/>
        <v>0</v>
      </c>
      <c r="AC155" s="42">
        <f t="shared" si="99"/>
        <v>0</v>
      </c>
    </row>
    <row r="156" spans="1:29" ht="15" customHeight="1" x14ac:dyDescent="0.25">
      <c r="B156" s="31" t="s">
        <v>43</v>
      </c>
      <c r="E156" s="5">
        <v>1844700</v>
      </c>
      <c r="F156" s="39"/>
      <c r="G156" s="6">
        <f t="shared" si="111"/>
        <v>0</v>
      </c>
      <c r="I156" s="6">
        <f t="shared" si="112"/>
        <v>0</v>
      </c>
      <c r="J156" s="40">
        <v>0.8</v>
      </c>
      <c r="K156" s="6">
        <f t="shared" si="113"/>
        <v>1475760</v>
      </c>
      <c r="L156" s="40">
        <v>0.19999999999999996</v>
      </c>
      <c r="M156" s="6">
        <f t="shared" si="114"/>
        <v>368939.99999999994</v>
      </c>
      <c r="O156" s="6">
        <f t="shared" si="115"/>
        <v>0</v>
      </c>
      <c r="Q156" s="6">
        <f t="shared" si="116"/>
        <v>0</v>
      </c>
      <c r="S156" s="6">
        <f t="shared" si="117"/>
        <v>0</v>
      </c>
      <c r="T156" s="41"/>
      <c r="U156" s="6">
        <f t="shared" si="118"/>
        <v>0</v>
      </c>
      <c r="V156" s="41"/>
      <c r="W156" s="6">
        <f t="shared" si="119"/>
        <v>0</v>
      </c>
      <c r="X156" s="41">
        <f t="shared" si="95"/>
        <v>1</v>
      </c>
      <c r="Y156" s="5">
        <f t="shared" si="96"/>
        <v>1844700</v>
      </c>
      <c r="Z156" s="41">
        <f t="shared" si="97"/>
        <v>1</v>
      </c>
      <c r="AA156" s="15">
        <v>1</v>
      </c>
      <c r="AB156" s="41">
        <f t="shared" si="98"/>
        <v>0</v>
      </c>
      <c r="AC156" s="42">
        <f t="shared" si="99"/>
        <v>0</v>
      </c>
    </row>
    <row r="157" spans="1:29" ht="15" customHeight="1" x14ac:dyDescent="0.25">
      <c r="B157" s="31" t="s">
        <v>69</v>
      </c>
      <c r="E157" s="5">
        <v>1844700</v>
      </c>
      <c r="F157" s="39"/>
      <c r="G157" s="6">
        <f t="shared" si="111"/>
        <v>0</v>
      </c>
      <c r="I157" s="6">
        <f t="shared" si="112"/>
        <v>0</v>
      </c>
      <c r="K157" s="6">
        <f t="shared" si="113"/>
        <v>0</v>
      </c>
      <c r="M157" s="6">
        <f t="shared" si="114"/>
        <v>0</v>
      </c>
      <c r="N157" s="40">
        <v>0.5</v>
      </c>
      <c r="O157" s="6">
        <f t="shared" si="115"/>
        <v>922350</v>
      </c>
      <c r="P157" s="40">
        <v>0.5</v>
      </c>
      <c r="Q157" s="6">
        <f t="shared" si="116"/>
        <v>922350</v>
      </c>
      <c r="S157" s="6">
        <f t="shared" si="117"/>
        <v>0</v>
      </c>
      <c r="T157" s="41"/>
      <c r="U157" s="6">
        <f t="shared" si="118"/>
        <v>0</v>
      </c>
      <c r="V157" s="41"/>
      <c r="W157" s="6">
        <f t="shared" si="119"/>
        <v>0</v>
      </c>
      <c r="X157" s="41">
        <f t="shared" si="95"/>
        <v>1</v>
      </c>
      <c r="Y157" s="5">
        <f t="shared" si="96"/>
        <v>1844700</v>
      </c>
      <c r="Z157" s="41">
        <f t="shared" si="97"/>
        <v>1</v>
      </c>
      <c r="AA157" s="15">
        <v>1</v>
      </c>
      <c r="AB157" s="41">
        <f t="shared" si="98"/>
        <v>0</v>
      </c>
      <c r="AC157" s="42">
        <f t="shared" si="99"/>
        <v>0</v>
      </c>
    </row>
    <row r="158" spans="1:29" ht="15" customHeight="1" x14ac:dyDescent="0.25">
      <c r="B158" s="31" t="s">
        <v>70</v>
      </c>
      <c r="E158" s="5">
        <v>1844700</v>
      </c>
      <c r="F158" s="39"/>
      <c r="G158" s="6">
        <f t="shared" si="111"/>
        <v>0</v>
      </c>
      <c r="I158" s="6">
        <f t="shared" si="112"/>
        <v>0</v>
      </c>
      <c r="K158" s="6">
        <f t="shared" si="113"/>
        <v>0</v>
      </c>
      <c r="M158" s="6">
        <f t="shared" si="114"/>
        <v>0</v>
      </c>
      <c r="O158" s="6">
        <f t="shared" si="115"/>
        <v>0</v>
      </c>
      <c r="P158" s="40">
        <v>1</v>
      </c>
      <c r="Q158" s="6">
        <f t="shared" si="116"/>
        <v>1844700</v>
      </c>
      <c r="S158" s="6">
        <f t="shared" si="117"/>
        <v>0</v>
      </c>
      <c r="T158" s="41"/>
      <c r="U158" s="6">
        <f t="shared" si="118"/>
        <v>0</v>
      </c>
      <c r="V158" s="41"/>
      <c r="W158" s="6">
        <f t="shared" si="119"/>
        <v>0</v>
      </c>
      <c r="X158" s="41">
        <f t="shared" si="95"/>
        <v>1</v>
      </c>
      <c r="Y158" s="5">
        <f t="shared" si="96"/>
        <v>1844700</v>
      </c>
      <c r="Z158" s="41">
        <f t="shared" si="97"/>
        <v>1</v>
      </c>
      <c r="AA158" s="15">
        <v>1</v>
      </c>
      <c r="AB158" s="41">
        <f t="shared" si="98"/>
        <v>0</v>
      </c>
      <c r="AC158" s="42">
        <f t="shared" si="99"/>
        <v>0</v>
      </c>
    </row>
    <row r="159" spans="1:29" ht="15" customHeight="1" x14ac:dyDescent="0.25">
      <c r="B159" s="31" t="s">
        <v>45</v>
      </c>
      <c r="E159" s="5">
        <v>1844700</v>
      </c>
      <c r="F159" s="39"/>
      <c r="G159" s="6">
        <f t="shared" si="111"/>
        <v>0</v>
      </c>
      <c r="I159" s="6">
        <f t="shared" si="112"/>
        <v>0</v>
      </c>
      <c r="K159" s="6">
        <f t="shared" si="113"/>
        <v>0</v>
      </c>
      <c r="M159" s="6">
        <f t="shared" si="114"/>
        <v>0</v>
      </c>
      <c r="O159" s="6">
        <f t="shared" si="115"/>
        <v>0</v>
      </c>
      <c r="P159" s="40">
        <v>1</v>
      </c>
      <c r="Q159" s="6">
        <f t="shared" si="116"/>
        <v>1844700</v>
      </c>
      <c r="S159" s="6">
        <f t="shared" si="117"/>
        <v>0</v>
      </c>
      <c r="T159" s="41"/>
      <c r="U159" s="6">
        <f t="shared" si="118"/>
        <v>0</v>
      </c>
      <c r="V159" s="41"/>
      <c r="W159" s="6">
        <f t="shared" si="119"/>
        <v>0</v>
      </c>
      <c r="X159" s="41">
        <f t="shared" si="95"/>
        <v>1</v>
      </c>
      <c r="Y159" s="5">
        <f t="shared" si="96"/>
        <v>1844700</v>
      </c>
      <c r="Z159" s="41">
        <f t="shared" si="97"/>
        <v>1</v>
      </c>
      <c r="AA159" s="15">
        <v>1</v>
      </c>
      <c r="AB159" s="41">
        <f t="shared" si="98"/>
        <v>0</v>
      </c>
      <c r="AC159" s="42">
        <f t="shared" si="99"/>
        <v>0</v>
      </c>
    </row>
    <row r="160" spans="1:29" x14ac:dyDescent="0.25">
      <c r="B160" s="31" t="s">
        <v>46</v>
      </c>
      <c r="E160" s="5">
        <v>2767050</v>
      </c>
      <c r="F160" s="39"/>
      <c r="G160" s="6">
        <f t="shared" si="111"/>
        <v>0</v>
      </c>
      <c r="I160" s="6">
        <f t="shared" si="112"/>
        <v>0</v>
      </c>
      <c r="K160" s="6">
        <f t="shared" si="113"/>
        <v>0</v>
      </c>
      <c r="M160" s="6">
        <f t="shared" si="114"/>
        <v>0</v>
      </c>
      <c r="O160" s="6">
        <f t="shared" si="115"/>
        <v>0</v>
      </c>
      <c r="P160" s="40">
        <v>0.48</v>
      </c>
      <c r="Q160" s="6">
        <f t="shared" si="116"/>
        <v>1328184</v>
      </c>
      <c r="R160" s="40">
        <v>0.32</v>
      </c>
      <c r="S160" s="6">
        <f t="shared" si="117"/>
        <v>885456</v>
      </c>
      <c r="T160" s="41">
        <v>0.2</v>
      </c>
      <c r="U160" s="6">
        <f t="shared" si="118"/>
        <v>553410</v>
      </c>
      <c r="V160" s="41">
        <v>0.2</v>
      </c>
      <c r="W160" s="6">
        <f t="shared" ref="W160:W161" si="120">V160*E160</f>
        <v>553410</v>
      </c>
      <c r="X160" s="41">
        <f t="shared" si="95"/>
        <v>1</v>
      </c>
      <c r="Y160" s="5">
        <f t="shared" si="96"/>
        <v>2767050</v>
      </c>
      <c r="Z160" s="41">
        <f t="shared" si="97"/>
        <v>1</v>
      </c>
      <c r="AA160" s="15">
        <v>1</v>
      </c>
      <c r="AB160" s="41">
        <f t="shared" si="98"/>
        <v>0</v>
      </c>
      <c r="AC160" s="42">
        <f t="shared" si="99"/>
        <v>0</v>
      </c>
    </row>
    <row r="161" spans="1:29" x14ac:dyDescent="0.25">
      <c r="B161" s="31" t="s">
        <v>30</v>
      </c>
      <c r="E161" s="5">
        <v>1844700</v>
      </c>
      <c r="F161" s="39"/>
      <c r="G161" s="6">
        <f t="shared" si="111"/>
        <v>0</v>
      </c>
      <c r="I161" s="6">
        <f t="shared" si="112"/>
        <v>0</v>
      </c>
      <c r="K161" s="6">
        <f t="shared" si="113"/>
        <v>0</v>
      </c>
      <c r="M161" s="6">
        <f t="shared" si="114"/>
        <v>0</v>
      </c>
      <c r="O161" s="6">
        <f t="shared" si="115"/>
        <v>0</v>
      </c>
      <c r="Q161" s="6">
        <f t="shared" si="116"/>
        <v>0</v>
      </c>
      <c r="R161" s="40">
        <v>0.55000000000000004</v>
      </c>
      <c r="S161" s="6">
        <f t="shared" si="117"/>
        <v>1014585.0000000001</v>
      </c>
      <c r="T161" s="41">
        <v>0.45</v>
      </c>
      <c r="U161" s="6">
        <f t="shared" si="118"/>
        <v>830115</v>
      </c>
      <c r="V161" s="41">
        <v>0.45</v>
      </c>
      <c r="W161" s="6">
        <f t="shared" si="120"/>
        <v>830115</v>
      </c>
      <c r="X161" s="41">
        <f t="shared" si="95"/>
        <v>1</v>
      </c>
      <c r="Y161" s="5">
        <f t="shared" si="96"/>
        <v>1844700</v>
      </c>
      <c r="Z161" s="41">
        <f t="shared" si="97"/>
        <v>1</v>
      </c>
      <c r="AA161" s="15">
        <v>1</v>
      </c>
      <c r="AB161" s="41">
        <f t="shared" si="98"/>
        <v>0</v>
      </c>
      <c r="AC161" s="42">
        <f t="shared" si="99"/>
        <v>0</v>
      </c>
    </row>
    <row r="162" spans="1:29" x14ac:dyDescent="0.25">
      <c r="B162" s="35" t="s">
        <v>71</v>
      </c>
      <c r="C162" s="4">
        <f>3689400+5000000</f>
        <v>8689400</v>
      </c>
      <c r="E162" s="5"/>
      <c r="F162" s="39"/>
      <c r="M162" s="6">
        <f t="shared" si="114"/>
        <v>0</v>
      </c>
      <c r="O162" s="6">
        <f t="shared" si="115"/>
        <v>0</v>
      </c>
      <c r="Q162" s="6">
        <f t="shared" si="116"/>
        <v>0</v>
      </c>
      <c r="S162" s="6">
        <f t="shared" si="117"/>
        <v>0</v>
      </c>
      <c r="T162" s="41"/>
      <c r="U162" s="6">
        <f t="shared" si="118"/>
        <v>0</v>
      </c>
      <c r="V162" s="41"/>
      <c r="W162" s="6">
        <f t="shared" si="119"/>
        <v>0</v>
      </c>
      <c r="X162" s="41">
        <f t="shared" si="95"/>
        <v>0</v>
      </c>
      <c r="Y162" s="5">
        <f t="shared" si="96"/>
        <v>0</v>
      </c>
      <c r="Z162" s="41">
        <f t="shared" si="97"/>
        <v>0</v>
      </c>
      <c r="AA162" s="15">
        <v>0</v>
      </c>
      <c r="AB162" s="41">
        <f t="shared" si="98"/>
        <v>0</v>
      </c>
      <c r="AC162" s="42">
        <f t="shared" si="99"/>
        <v>0</v>
      </c>
    </row>
    <row r="163" spans="1:29" x14ac:dyDescent="0.25">
      <c r="B163" s="35" t="s">
        <v>72</v>
      </c>
      <c r="E163" s="5"/>
      <c r="F163" s="39"/>
      <c r="M163" s="6">
        <f t="shared" si="114"/>
        <v>0</v>
      </c>
      <c r="O163" s="6">
        <f t="shared" si="115"/>
        <v>0</v>
      </c>
      <c r="Q163" s="6">
        <f t="shared" si="116"/>
        <v>0</v>
      </c>
      <c r="S163" s="6">
        <f t="shared" si="117"/>
        <v>0</v>
      </c>
      <c r="T163" s="41"/>
      <c r="U163" s="6">
        <f t="shared" si="118"/>
        <v>0</v>
      </c>
      <c r="V163" s="41"/>
      <c r="W163" s="6">
        <f t="shared" si="119"/>
        <v>0</v>
      </c>
      <c r="X163" s="41">
        <f t="shared" si="95"/>
        <v>0</v>
      </c>
      <c r="Y163" s="5">
        <f t="shared" si="96"/>
        <v>0</v>
      </c>
      <c r="Z163" s="41">
        <f t="shared" si="97"/>
        <v>0</v>
      </c>
      <c r="AA163" s="15">
        <v>0</v>
      </c>
      <c r="AB163" s="41">
        <f t="shared" si="98"/>
        <v>0</v>
      </c>
      <c r="AC163" s="42">
        <f t="shared" si="99"/>
        <v>0</v>
      </c>
    </row>
    <row r="164" spans="1:29" ht="15" customHeight="1" x14ac:dyDescent="0.25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14"/>
        <v>3692995</v>
      </c>
      <c r="O164" s="6">
        <f t="shared" si="115"/>
        <v>0</v>
      </c>
      <c r="P164" s="40">
        <v>0.5</v>
      </c>
      <c r="Q164" s="6">
        <f t="shared" si="116"/>
        <v>3692995</v>
      </c>
      <c r="S164" s="6">
        <f t="shared" si="117"/>
        <v>0</v>
      </c>
      <c r="T164" s="41"/>
      <c r="U164" s="6">
        <f t="shared" si="118"/>
        <v>0</v>
      </c>
      <c r="V164" s="41"/>
      <c r="W164" s="6">
        <f t="shared" si="119"/>
        <v>0</v>
      </c>
      <c r="X164" s="41">
        <f t="shared" si="95"/>
        <v>1</v>
      </c>
      <c r="Y164" s="5">
        <f t="shared" si="96"/>
        <v>7385990</v>
      </c>
      <c r="Z164" s="41">
        <f t="shared" si="97"/>
        <v>1</v>
      </c>
      <c r="AA164" s="15">
        <v>1</v>
      </c>
      <c r="AB164" s="41">
        <f t="shared" si="98"/>
        <v>0</v>
      </c>
      <c r="AC164" s="42">
        <f t="shared" si="99"/>
        <v>0</v>
      </c>
    </row>
    <row r="165" spans="1:29" x14ac:dyDescent="0.25">
      <c r="B165" s="31" t="s">
        <v>34</v>
      </c>
      <c r="E165" s="5">
        <f>+C162*0.15</f>
        <v>1303410</v>
      </c>
      <c r="F165" s="39"/>
      <c r="M165" s="6">
        <f t="shared" si="114"/>
        <v>0</v>
      </c>
      <c r="O165" s="6">
        <f t="shared" si="115"/>
        <v>0</v>
      </c>
      <c r="Q165" s="6">
        <f t="shared" si="116"/>
        <v>0</v>
      </c>
      <c r="R165" s="40">
        <v>0.8</v>
      </c>
      <c r="S165" s="6">
        <f t="shared" si="117"/>
        <v>1042728</v>
      </c>
      <c r="T165" s="41">
        <v>0.2</v>
      </c>
      <c r="U165" s="6">
        <f t="shared" si="118"/>
        <v>260682</v>
      </c>
      <c r="V165" s="41">
        <v>0.2</v>
      </c>
      <c r="W165" s="6">
        <f t="shared" ref="W165:W166" si="121">V165*E165</f>
        <v>260682</v>
      </c>
      <c r="X165" s="41">
        <f t="shared" si="95"/>
        <v>1</v>
      </c>
      <c r="Y165" s="5">
        <f t="shared" si="96"/>
        <v>1303410</v>
      </c>
      <c r="Z165" s="41">
        <f t="shared" si="97"/>
        <v>1</v>
      </c>
      <c r="AA165" s="15">
        <v>1</v>
      </c>
      <c r="AB165" s="41">
        <f t="shared" si="98"/>
        <v>0</v>
      </c>
      <c r="AC165" s="42">
        <f t="shared" si="99"/>
        <v>0</v>
      </c>
    </row>
    <row r="166" spans="1:29" x14ac:dyDescent="0.25">
      <c r="B166" s="31" t="s">
        <v>35</v>
      </c>
      <c r="E166" s="5">
        <f>+C162*0.05</f>
        <v>434470</v>
      </c>
      <c r="F166" s="39"/>
      <c r="M166" s="6">
        <f t="shared" si="114"/>
        <v>0</v>
      </c>
      <c r="O166" s="6">
        <f t="shared" si="115"/>
        <v>0</v>
      </c>
      <c r="Q166" s="6">
        <f t="shared" si="116"/>
        <v>0</v>
      </c>
      <c r="S166" s="6">
        <f t="shared" si="117"/>
        <v>0</v>
      </c>
      <c r="T166" s="41">
        <v>1</v>
      </c>
      <c r="U166" s="6">
        <f t="shared" si="118"/>
        <v>434470</v>
      </c>
      <c r="V166" s="41">
        <v>1</v>
      </c>
      <c r="W166" s="6">
        <f t="shared" si="121"/>
        <v>434470</v>
      </c>
      <c r="X166" s="41">
        <f t="shared" si="95"/>
        <v>1</v>
      </c>
      <c r="Y166" s="5">
        <f t="shared" si="96"/>
        <v>434470</v>
      </c>
      <c r="Z166" s="41">
        <f t="shared" si="97"/>
        <v>1</v>
      </c>
      <c r="AA166" s="15">
        <v>1</v>
      </c>
      <c r="AB166" s="41">
        <f t="shared" si="98"/>
        <v>0</v>
      </c>
      <c r="AC166" s="42">
        <f t="shared" si="99"/>
        <v>0</v>
      </c>
    </row>
    <row r="167" spans="1:29" x14ac:dyDescent="0.25">
      <c r="B167" s="35" t="s">
        <v>73</v>
      </c>
      <c r="C167" s="4">
        <f>3689400+5000000</f>
        <v>8689400</v>
      </c>
      <c r="E167" s="5"/>
      <c r="F167" s="39"/>
      <c r="M167" s="6">
        <f t="shared" si="114"/>
        <v>0</v>
      </c>
      <c r="O167" s="6">
        <f t="shared" si="115"/>
        <v>0</v>
      </c>
      <c r="Q167" s="6">
        <f t="shared" si="116"/>
        <v>0</v>
      </c>
      <c r="S167" s="6">
        <f t="shared" si="117"/>
        <v>0</v>
      </c>
      <c r="T167" s="41"/>
      <c r="U167" s="6">
        <f t="shared" si="118"/>
        <v>0</v>
      </c>
      <c r="V167" s="41"/>
      <c r="W167" s="6">
        <f t="shared" si="119"/>
        <v>0</v>
      </c>
      <c r="X167" s="41">
        <f t="shared" si="95"/>
        <v>0</v>
      </c>
      <c r="Y167" s="5">
        <f t="shared" si="96"/>
        <v>0</v>
      </c>
      <c r="Z167" s="41">
        <f t="shared" si="97"/>
        <v>0</v>
      </c>
      <c r="AA167" s="15">
        <v>0</v>
      </c>
      <c r="AB167" s="41">
        <f t="shared" si="98"/>
        <v>0</v>
      </c>
      <c r="AC167" s="42">
        <f t="shared" si="99"/>
        <v>0</v>
      </c>
    </row>
    <row r="168" spans="1:29" x14ac:dyDescent="0.25">
      <c r="B168" s="31" t="s">
        <v>33</v>
      </c>
      <c r="E168" s="5">
        <f>+C167*0.85</f>
        <v>7385990</v>
      </c>
      <c r="F168" s="39"/>
      <c r="M168" s="6">
        <f t="shared" si="114"/>
        <v>0</v>
      </c>
      <c r="O168" s="6">
        <f t="shared" si="115"/>
        <v>0</v>
      </c>
      <c r="Q168" s="6">
        <f t="shared" si="116"/>
        <v>0</v>
      </c>
      <c r="R168" s="40">
        <v>0.4</v>
      </c>
      <c r="S168" s="6">
        <f t="shared" si="117"/>
        <v>2954396</v>
      </c>
      <c r="T168" s="41">
        <v>0.6</v>
      </c>
      <c r="U168" s="6">
        <f t="shared" si="118"/>
        <v>4431594</v>
      </c>
      <c r="V168" s="41">
        <v>0.6</v>
      </c>
      <c r="W168" s="6">
        <f t="shared" ref="W168:W170" si="122">V168*E168</f>
        <v>4431594</v>
      </c>
      <c r="X168" s="41">
        <f t="shared" si="95"/>
        <v>1</v>
      </c>
      <c r="Y168" s="5">
        <f t="shared" si="96"/>
        <v>7385990</v>
      </c>
      <c r="Z168" s="41">
        <f t="shared" si="97"/>
        <v>1</v>
      </c>
      <c r="AA168" s="15">
        <v>1</v>
      </c>
      <c r="AB168" s="41">
        <f t="shared" si="98"/>
        <v>0</v>
      </c>
      <c r="AC168" s="42">
        <f t="shared" si="99"/>
        <v>0</v>
      </c>
    </row>
    <row r="169" spans="1:29" x14ac:dyDescent="0.25">
      <c r="B169" s="31" t="s">
        <v>34</v>
      </c>
      <c r="E169" s="5">
        <f>+C167*0.15</f>
        <v>1303410</v>
      </c>
      <c r="F169" s="39"/>
      <c r="M169" s="6">
        <f t="shared" si="114"/>
        <v>0</v>
      </c>
      <c r="O169" s="6">
        <f t="shared" si="115"/>
        <v>0</v>
      </c>
      <c r="Q169" s="6">
        <f t="shared" si="116"/>
        <v>0</v>
      </c>
      <c r="S169" s="6">
        <f t="shared" si="117"/>
        <v>0</v>
      </c>
      <c r="T169" s="41">
        <v>1</v>
      </c>
      <c r="U169" s="6">
        <f t="shared" si="118"/>
        <v>1303410</v>
      </c>
      <c r="V169" s="41">
        <v>1</v>
      </c>
      <c r="W169" s="6">
        <f t="shared" si="122"/>
        <v>1303410</v>
      </c>
      <c r="X169" s="41">
        <f t="shared" si="95"/>
        <v>1</v>
      </c>
      <c r="Y169" s="5">
        <f t="shared" si="96"/>
        <v>1303410</v>
      </c>
      <c r="Z169" s="41">
        <f t="shared" si="97"/>
        <v>1</v>
      </c>
      <c r="AA169" s="15">
        <v>1</v>
      </c>
      <c r="AB169" s="41">
        <f t="shared" si="98"/>
        <v>0</v>
      </c>
      <c r="AC169" s="42">
        <f t="shared" si="99"/>
        <v>0</v>
      </c>
    </row>
    <row r="170" spans="1:29" x14ac:dyDescent="0.25">
      <c r="B170" s="31" t="s">
        <v>35</v>
      </c>
      <c r="E170" s="5">
        <f>+C167*0.05</f>
        <v>434470</v>
      </c>
      <c r="F170" s="39"/>
      <c r="M170" s="6">
        <f t="shared" si="114"/>
        <v>0</v>
      </c>
      <c r="O170" s="6">
        <f t="shared" si="115"/>
        <v>0</v>
      </c>
      <c r="Q170" s="6">
        <f t="shared" si="116"/>
        <v>0</v>
      </c>
      <c r="S170" s="6">
        <f t="shared" si="117"/>
        <v>0</v>
      </c>
      <c r="T170" s="41">
        <v>1</v>
      </c>
      <c r="U170" s="6">
        <f t="shared" si="118"/>
        <v>434470</v>
      </c>
      <c r="V170" s="41">
        <v>1</v>
      </c>
      <c r="W170" s="6">
        <f t="shared" si="122"/>
        <v>434470</v>
      </c>
      <c r="X170" s="41">
        <f t="shared" si="95"/>
        <v>1</v>
      </c>
      <c r="Y170" s="5">
        <f t="shared" si="96"/>
        <v>434470</v>
      </c>
      <c r="Z170" s="41">
        <f t="shared" si="97"/>
        <v>1</v>
      </c>
      <c r="AA170" s="15">
        <v>1</v>
      </c>
      <c r="AB170" s="41">
        <f t="shared" si="98"/>
        <v>0</v>
      </c>
      <c r="AC170" s="42">
        <f t="shared" si="99"/>
        <v>0</v>
      </c>
    </row>
    <row r="171" spans="1:29" x14ac:dyDescent="0.25">
      <c r="E171" s="5"/>
      <c r="F171" s="39"/>
      <c r="M171" s="6">
        <f t="shared" si="114"/>
        <v>0</v>
      </c>
      <c r="O171" s="6">
        <f t="shared" si="115"/>
        <v>0</v>
      </c>
      <c r="Q171" s="6">
        <f t="shared" si="116"/>
        <v>0</v>
      </c>
      <c r="S171" s="6">
        <f t="shared" si="117"/>
        <v>0</v>
      </c>
      <c r="T171" s="41"/>
      <c r="U171" s="6">
        <f t="shared" si="118"/>
        <v>0</v>
      </c>
      <c r="V171" s="41"/>
      <c r="W171" s="6">
        <f t="shared" si="119"/>
        <v>0</v>
      </c>
      <c r="X171" s="41">
        <f t="shared" si="95"/>
        <v>0</v>
      </c>
      <c r="Y171" s="5">
        <f t="shared" si="96"/>
        <v>0</v>
      </c>
      <c r="Z171" s="41">
        <f t="shared" si="97"/>
        <v>0</v>
      </c>
      <c r="AA171" s="15">
        <v>0</v>
      </c>
      <c r="AB171" s="41">
        <f t="shared" si="98"/>
        <v>0</v>
      </c>
      <c r="AC171" s="42">
        <f t="shared" si="99"/>
        <v>0</v>
      </c>
    </row>
    <row r="172" spans="1:29" s="65" customFormat="1" x14ac:dyDescent="0.25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5"/>
        <v>0</v>
      </c>
      <c r="Y172" s="5">
        <f t="shared" si="96"/>
        <v>0</v>
      </c>
      <c r="Z172" s="41">
        <f t="shared" si="97"/>
        <v>0</v>
      </c>
      <c r="AA172" s="66">
        <v>0</v>
      </c>
      <c r="AB172" s="41">
        <f t="shared" si="98"/>
        <v>0</v>
      </c>
      <c r="AC172" s="42">
        <f t="shared" si="99"/>
        <v>0</v>
      </c>
    </row>
    <row r="173" spans="1:29" ht="15" customHeight="1" x14ac:dyDescent="0.25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3">+H173*E173</f>
        <v>0</v>
      </c>
      <c r="J173" s="40">
        <v>1</v>
      </c>
      <c r="K173" s="6">
        <f t="shared" ref="K173:K181" si="124">+J173*E173</f>
        <v>100000</v>
      </c>
      <c r="M173" s="6">
        <f t="shared" ref="M173:M191" si="125">+L173*E173</f>
        <v>0</v>
      </c>
      <c r="O173" s="6">
        <f t="shared" ref="O173:O191" si="126">+N173*E173</f>
        <v>0</v>
      </c>
      <c r="Q173" s="6">
        <f t="shared" ref="Q173:Q191" si="127">+P173*E173</f>
        <v>0</v>
      </c>
      <c r="S173" s="6">
        <f t="shared" ref="S173:S191" si="128">+R173*E173</f>
        <v>0</v>
      </c>
      <c r="T173" s="41"/>
      <c r="U173" s="6">
        <f t="shared" ref="U173:U191" si="129">+T173*E173</f>
        <v>0</v>
      </c>
      <c r="V173" s="41"/>
      <c r="W173" s="6">
        <f t="shared" ref="W173:W189" si="130">+V173*G173</f>
        <v>0</v>
      </c>
      <c r="X173" s="41">
        <f t="shared" si="95"/>
        <v>1</v>
      </c>
      <c r="Y173" s="5">
        <f t="shared" si="96"/>
        <v>100000</v>
      </c>
      <c r="Z173" s="41">
        <f t="shared" si="97"/>
        <v>1</v>
      </c>
      <c r="AA173" s="15">
        <v>1</v>
      </c>
      <c r="AB173" s="41">
        <f t="shared" si="98"/>
        <v>0</v>
      </c>
      <c r="AC173" s="42">
        <f t="shared" si="99"/>
        <v>0</v>
      </c>
    </row>
    <row r="174" spans="1:29" ht="15" customHeight="1" x14ac:dyDescent="0.25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3"/>
        <v>0</v>
      </c>
      <c r="J174" s="40">
        <v>0.5</v>
      </c>
      <c r="K174" s="6">
        <f t="shared" si="124"/>
        <v>153725</v>
      </c>
      <c r="L174" s="40">
        <v>0.5</v>
      </c>
      <c r="M174" s="6">
        <f t="shared" si="125"/>
        <v>153725</v>
      </c>
      <c r="O174" s="6">
        <f t="shared" si="126"/>
        <v>0</v>
      </c>
      <c r="Q174" s="6">
        <f t="shared" si="127"/>
        <v>0</v>
      </c>
      <c r="S174" s="6">
        <f t="shared" si="128"/>
        <v>0</v>
      </c>
      <c r="T174" s="41"/>
      <c r="U174" s="6">
        <f t="shared" si="129"/>
        <v>0</v>
      </c>
      <c r="V174" s="41"/>
      <c r="W174" s="6">
        <f t="shared" si="130"/>
        <v>0</v>
      </c>
      <c r="X174" s="41">
        <f t="shared" si="95"/>
        <v>1</v>
      </c>
      <c r="Y174" s="5">
        <f t="shared" si="96"/>
        <v>307450</v>
      </c>
      <c r="Z174" s="41">
        <f t="shared" si="97"/>
        <v>1</v>
      </c>
      <c r="AA174" s="15">
        <v>1</v>
      </c>
      <c r="AB174" s="41">
        <f t="shared" si="98"/>
        <v>0</v>
      </c>
      <c r="AC174" s="42">
        <f t="shared" si="99"/>
        <v>0</v>
      </c>
    </row>
    <row r="175" spans="1:29" ht="15" customHeight="1" x14ac:dyDescent="0.25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3"/>
        <v>0</v>
      </c>
      <c r="J175" s="40">
        <v>0.5</v>
      </c>
      <c r="K175" s="6">
        <f t="shared" si="124"/>
        <v>230587.5</v>
      </c>
      <c r="L175" s="40">
        <v>0.5</v>
      </c>
      <c r="M175" s="6">
        <f t="shared" si="125"/>
        <v>230587.5</v>
      </c>
      <c r="O175" s="6">
        <f t="shared" si="126"/>
        <v>0</v>
      </c>
      <c r="Q175" s="6">
        <f t="shared" si="127"/>
        <v>0</v>
      </c>
      <c r="S175" s="6">
        <f t="shared" si="128"/>
        <v>0</v>
      </c>
      <c r="T175" s="41"/>
      <c r="U175" s="6">
        <f t="shared" si="129"/>
        <v>0</v>
      </c>
      <c r="V175" s="41"/>
      <c r="W175" s="6">
        <f t="shared" si="130"/>
        <v>0</v>
      </c>
      <c r="X175" s="41">
        <f t="shared" si="95"/>
        <v>1</v>
      </c>
      <c r="Y175" s="5">
        <f t="shared" si="96"/>
        <v>461175</v>
      </c>
      <c r="Z175" s="41">
        <f t="shared" si="97"/>
        <v>1</v>
      </c>
      <c r="AA175" s="15">
        <v>1</v>
      </c>
      <c r="AB175" s="41">
        <f t="shared" si="98"/>
        <v>0</v>
      </c>
      <c r="AC175" s="42">
        <f t="shared" si="99"/>
        <v>0</v>
      </c>
    </row>
    <row r="176" spans="1:29" ht="15" customHeight="1" x14ac:dyDescent="0.25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3"/>
        <v>0</v>
      </c>
      <c r="J176" s="40">
        <v>0</v>
      </c>
      <c r="K176" s="6">
        <f t="shared" si="124"/>
        <v>0</v>
      </c>
      <c r="L176" s="40">
        <v>1</v>
      </c>
      <c r="M176" s="6">
        <f t="shared" si="125"/>
        <v>1537250</v>
      </c>
      <c r="O176" s="6">
        <f t="shared" si="126"/>
        <v>0</v>
      </c>
      <c r="Q176" s="6">
        <f t="shared" si="127"/>
        <v>0</v>
      </c>
      <c r="S176" s="6">
        <f t="shared" si="128"/>
        <v>0</v>
      </c>
      <c r="T176" s="41"/>
      <c r="U176" s="6">
        <f t="shared" si="129"/>
        <v>0</v>
      </c>
      <c r="V176" s="41"/>
      <c r="W176" s="6">
        <f t="shared" si="130"/>
        <v>0</v>
      </c>
      <c r="X176" s="41">
        <f t="shared" si="95"/>
        <v>1</v>
      </c>
      <c r="Y176" s="5">
        <f t="shared" si="96"/>
        <v>1537250</v>
      </c>
      <c r="Z176" s="41">
        <f t="shared" si="97"/>
        <v>1</v>
      </c>
      <c r="AA176" s="15">
        <v>1</v>
      </c>
      <c r="AB176" s="41">
        <f t="shared" si="98"/>
        <v>0</v>
      </c>
      <c r="AC176" s="42">
        <f t="shared" si="99"/>
        <v>0</v>
      </c>
    </row>
    <row r="177" spans="1:29" ht="15" customHeight="1" x14ac:dyDescent="0.25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3"/>
        <v>0</v>
      </c>
      <c r="K177" s="6">
        <f t="shared" si="124"/>
        <v>0</v>
      </c>
      <c r="L177" s="40">
        <v>1</v>
      </c>
      <c r="M177" s="6">
        <f t="shared" si="125"/>
        <v>1537250</v>
      </c>
      <c r="O177" s="6">
        <f t="shared" si="126"/>
        <v>0</v>
      </c>
      <c r="Q177" s="6">
        <f t="shared" si="127"/>
        <v>0</v>
      </c>
      <c r="S177" s="6">
        <f t="shared" si="128"/>
        <v>0</v>
      </c>
      <c r="T177" s="41"/>
      <c r="U177" s="6">
        <f t="shared" si="129"/>
        <v>0</v>
      </c>
      <c r="V177" s="41"/>
      <c r="W177" s="6">
        <f t="shared" si="130"/>
        <v>0</v>
      </c>
      <c r="X177" s="41">
        <f t="shared" si="95"/>
        <v>1</v>
      </c>
      <c r="Y177" s="5">
        <f t="shared" si="96"/>
        <v>1537250</v>
      </c>
      <c r="Z177" s="41">
        <f t="shared" si="97"/>
        <v>1</v>
      </c>
      <c r="AA177" s="15">
        <v>1</v>
      </c>
      <c r="AB177" s="41">
        <f t="shared" si="98"/>
        <v>0</v>
      </c>
      <c r="AC177" s="42">
        <f t="shared" si="99"/>
        <v>0</v>
      </c>
    </row>
    <row r="178" spans="1:29" ht="15" customHeight="1" x14ac:dyDescent="0.25">
      <c r="B178" s="31" t="s">
        <v>75</v>
      </c>
      <c r="E178" s="5">
        <v>1537250</v>
      </c>
      <c r="F178" s="39"/>
      <c r="G178" s="6">
        <f t="shared" ref="G178:G181" si="131">+F178*E178</f>
        <v>0</v>
      </c>
      <c r="I178" s="6">
        <f t="shared" si="123"/>
        <v>0</v>
      </c>
      <c r="K178" s="6">
        <f t="shared" si="124"/>
        <v>0</v>
      </c>
      <c r="M178" s="6">
        <f t="shared" si="125"/>
        <v>0</v>
      </c>
      <c r="O178" s="6">
        <f t="shared" si="126"/>
        <v>0</v>
      </c>
      <c r="Q178" s="6">
        <f t="shared" si="127"/>
        <v>0</v>
      </c>
      <c r="R178" s="40">
        <v>1</v>
      </c>
      <c r="S178" s="6">
        <f t="shared" si="128"/>
        <v>1537250</v>
      </c>
      <c r="T178" s="41"/>
      <c r="U178" s="6">
        <f t="shared" si="129"/>
        <v>0</v>
      </c>
      <c r="V178" s="41"/>
      <c r="W178" s="6">
        <f t="shared" si="130"/>
        <v>0</v>
      </c>
      <c r="X178" s="41">
        <f t="shared" si="95"/>
        <v>1</v>
      </c>
      <c r="Y178" s="5">
        <f t="shared" si="96"/>
        <v>1537250</v>
      </c>
      <c r="Z178" s="41">
        <f t="shared" si="97"/>
        <v>1</v>
      </c>
      <c r="AA178" s="15">
        <v>1</v>
      </c>
      <c r="AB178" s="41">
        <f t="shared" si="98"/>
        <v>0</v>
      </c>
      <c r="AC178" s="42">
        <f t="shared" si="99"/>
        <v>0</v>
      </c>
    </row>
    <row r="179" spans="1:29" ht="15" customHeight="1" x14ac:dyDescent="0.25">
      <c r="B179" s="31" t="s">
        <v>76</v>
      </c>
      <c r="E179" s="5">
        <v>1537250</v>
      </c>
      <c r="F179" s="39"/>
      <c r="G179" s="6">
        <f t="shared" si="131"/>
        <v>0</v>
      </c>
      <c r="I179" s="6">
        <f t="shared" si="123"/>
        <v>0</v>
      </c>
      <c r="K179" s="6">
        <f t="shared" si="124"/>
        <v>0</v>
      </c>
      <c r="M179" s="6">
        <f t="shared" si="125"/>
        <v>0</v>
      </c>
      <c r="O179" s="6">
        <f t="shared" si="126"/>
        <v>0</v>
      </c>
      <c r="P179" s="40">
        <v>1</v>
      </c>
      <c r="Q179" s="6">
        <f t="shared" si="127"/>
        <v>1537250</v>
      </c>
      <c r="S179" s="6">
        <f t="shared" si="128"/>
        <v>0</v>
      </c>
      <c r="T179" s="41"/>
      <c r="U179" s="6">
        <f t="shared" si="129"/>
        <v>0</v>
      </c>
      <c r="V179" s="41"/>
      <c r="W179" s="6">
        <f t="shared" si="130"/>
        <v>0</v>
      </c>
      <c r="X179" s="41">
        <f t="shared" si="95"/>
        <v>1</v>
      </c>
      <c r="Y179" s="5">
        <f t="shared" si="96"/>
        <v>1537250</v>
      </c>
      <c r="Z179" s="41">
        <f t="shared" si="97"/>
        <v>1</v>
      </c>
      <c r="AA179" s="15">
        <v>1</v>
      </c>
      <c r="AB179" s="41">
        <f t="shared" si="98"/>
        <v>0</v>
      </c>
      <c r="AC179" s="42">
        <f t="shared" si="99"/>
        <v>0</v>
      </c>
    </row>
    <row r="180" spans="1:29" x14ac:dyDescent="0.25">
      <c r="B180" s="31" t="s">
        <v>46</v>
      </c>
      <c r="E180" s="5">
        <v>1537250</v>
      </c>
      <c r="F180" s="39"/>
      <c r="G180" s="6">
        <f t="shared" si="131"/>
        <v>0</v>
      </c>
      <c r="I180" s="6">
        <f t="shared" si="123"/>
        <v>0</v>
      </c>
      <c r="K180" s="6">
        <f t="shared" si="124"/>
        <v>0</v>
      </c>
      <c r="M180" s="6">
        <f t="shared" si="125"/>
        <v>0</v>
      </c>
      <c r="O180" s="6">
        <f t="shared" si="126"/>
        <v>0</v>
      </c>
      <c r="P180" s="40">
        <v>0.23</v>
      </c>
      <c r="Q180" s="6">
        <f t="shared" si="127"/>
        <v>353567.5</v>
      </c>
      <c r="R180" s="40">
        <v>0.77</v>
      </c>
      <c r="S180" s="6">
        <f t="shared" si="128"/>
        <v>1183682.5</v>
      </c>
      <c r="T180" s="41"/>
      <c r="U180" s="6">
        <f t="shared" si="129"/>
        <v>0</v>
      </c>
      <c r="V180" s="41"/>
      <c r="W180" s="6">
        <f t="shared" si="130"/>
        <v>0</v>
      </c>
      <c r="X180" s="41">
        <f t="shared" si="95"/>
        <v>1</v>
      </c>
      <c r="Y180" s="5">
        <f t="shared" si="96"/>
        <v>1537250</v>
      </c>
      <c r="Z180" s="41">
        <f t="shared" si="97"/>
        <v>1</v>
      </c>
      <c r="AA180" s="15">
        <v>1</v>
      </c>
      <c r="AB180" s="41">
        <f t="shared" si="98"/>
        <v>0</v>
      </c>
      <c r="AC180" s="42">
        <f t="shared" si="99"/>
        <v>0</v>
      </c>
    </row>
    <row r="181" spans="1:29" x14ac:dyDescent="0.25">
      <c r="B181" s="31" t="s">
        <v>30</v>
      </c>
      <c r="E181" s="5">
        <v>1537250</v>
      </c>
      <c r="F181" s="39"/>
      <c r="G181" s="6">
        <f t="shared" si="131"/>
        <v>0</v>
      </c>
      <c r="I181" s="6">
        <f t="shared" si="123"/>
        <v>0</v>
      </c>
      <c r="K181" s="6">
        <f t="shared" si="124"/>
        <v>0</v>
      </c>
      <c r="M181" s="6">
        <f t="shared" si="125"/>
        <v>0</v>
      </c>
      <c r="O181" s="6">
        <f t="shared" si="126"/>
        <v>0</v>
      </c>
      <c r="Q181" s="6">
        <f t="shared" si="127"/>
        <v>0</v>
      </c>
      <c r="R181" s="40">
        <v>0.5</v>
      </c>
      <c r="S181" s="6">
        <f t="shared" si="128"/>
        <v>768625</v>
      </c>
      <c r="T181" s="41">
        <v>0.5</v>
      </c>
      <c r="U181" s="6">
        <f t="shared" si="129"/>
        <v>768625</v>
      </c>
      <c r="V181" s="41">
        <v>0.5</v>
      </c>
      <c r="W181" s="6">
        <f t="shared" ref="W181" si="132">V181*E181</f>
        <v>768625</v>
      </c>
      <c r="X181" s="41">
        <f t="shared" si="95"/>
        <v>1</v>
      </c>
      <c r="Y181" s="5">
        <f t="shared" si="96"/>
        <v>1537250</v>
      </c>
      <c r="Z181" s="41">
        <f t="shared" si="97"/>
        <v>1</v>
      </c>
      <c r="AA181" s="15">
        <v>1</v>
      </c>
      <c r="AB181" s="41">
        <f t="shared" si="98"/>
        <v>0</v>
      </c>
      <c r="AC181" s="42">
        <f t="shared" si="99"/>
        <v>0</v>
      </c>
    </row>
    <row r="182" spans="1:29" x14ac:dyDescent="0.25">
      <c r="B182" s="35" t="s">
        <v>31</v>
      </c>
      <c r="C182" s="5">
        <v>4611750</v>
      </c>
      <c r="E182" s="5"/>
      <c r="F182" s="39"/>
      <c r="M182" s="6">
        <f t="shared" si="125"/>
        <v>0</v>
      </c>
      <c r="O182" s="6">
        <f t="shared" si="126"/>
        <v>0</v>
      </c>
      <c r="Q182" s="6">
        <f t="shared" si="127"/>
        <v>0</v>
      </c>
      <c r="S182" s="6">
        <f t="shared" si="128"/>
        <v>0</v>
      </c>
      <c r="T182" s="41"/>
      <c r="U182" s="6">
        <f t="shared" si="129"/>
        <v>0</v>
      </c>
      <c r="V182" s="41"/>
      <c r="W182" s="6">
        <f t="shared" si="130"/>
        <v>0</v>
      </c>
      <c r="X182" s="41">
        <f t="shared" si="95"/>
        <v>0</v>
      </c>
      <c r="Y182" s="5">
        <f t="shared" si="96"/>
        <v>0</v>
      </c>
      <c r="Z182" s="41">
        <f t="shared" si="97"/>
        <v>0</v>
      </c>
      <c r="AA182" s="15">
        <v>0</v>
      </c>
      <c r="AB182" s="41">
        <f t="shared" si="98"/>
        <v>0</v>
      </c>
      <c r="AC182" s="42">
        <f t="shared" si="99"/>
        <v>0</v>
      </c>
    </row>
    <row r="183" spans="1:29" x14ac:dyDescent="0.25">
      <c r="B183" s="35" t="s">
        <v>77</v>
      </c>
      <c r="C183" s="5"/>
      <c r="E183" s="5"/>
      <c r="F183" s="39"/>
      <c r="M183" s="6">
        <f t="shared" si="125"/>
        <v>0</v>
      </c>
      <c r="O183" s="6">
        <f t="shared" si="126"/>
        <v>0</v>
      </c>
      <c r="Q183" s="6">
        <f t="shared" si="127"/>
        <v>0</v>
      </c>
      <c r="S183" s="6">
        <f t="shared" si="128"/>
        <v>0</v>
      </c>
      <c r="T183" s="41"/>
      <c r="U183" s="6">
        <f t="shared" si="129"/>
        <v>0</v>
      </c>
      <c r="V183" s="41"/>
      <c r="W183" s="6">
        <f t="shared" si="130"/>
        <v>0</v>
      </c>
      <c r="X183" s="41">
        <f t="shared" si="95"/>
        <v>0</v>
      </c>
      <c r="Y183" s="5">
        <f t="shared" si="96"/>
        <v>0</v>
      </c>
      <c r="Z183" s="41">
        <f t="shared" si="97"/>
        <v>0</v>
      </c>
      <c r="AA183" s="15">
        <v>0</v>
      </c>
      <c r="AB183" s="41">
        <f t="shared" si="98"/>
        <v>0</v>
      </c>
      <c r="AC183" s="42">
        <f t="shared" si="99"/>
        <v>0</v>
      </c>
    </row>
    <row r="184" spans="1:29" x14ac:dyDescent="0.25">
      <c r="B184" s="31" t="s">
        <v>33</v>
      </c>
      <c r="E184" s="5">
        <f>+C182*0.85</f>
        <v>3919987.5</v>
      </c>
      <c r="F184" s="39"/>
      <c r="M184" s="6">
        <f t="shared" si="125"/>
        <v>0</v>
      </c>
      <c r="O184" s="6">
        <f t="shared" si="126"/>
        <v>0</v>
      </c>
      <c r="Q184" s="6">
        <f t="shared" si="127"/>
        <v>0</v>
      </c>
      <c r="R184" s="40">
        <v>1</v>
      </c>
      <c r="S184" s="6">
        <f t="shared" si="128"/>
        <v>3919987.5</v>
      </c>
      <c r="T184" s="41"/>
      <c r="U184" s="6">
        <f t="shared" si="129"/>
        <v>0</v>
      </c>
      <c r="V184" s="41"/>
      <c r="W184" s="6">
        <f t="shared" si="130"/>
        <v>0</v>
      </c>
      <c r="X184" s="41">
        <f t="shared" si="95"/>
        <v>1</v>
      </c>
      <c r="Y184" s="5">
        <f t="shared" si="96"/>
        <v>3919987.5</v>
      </c>
      <c r="Z184" s="41">
        <f t="shared" si="97"/>
        <v>1</v>
      </c>
      <c r="AA184" s="15">
        <v>1</v>
      </c>
      <c r="AB184" s="41">
        <f t="shared" si="98"/>
        <v>0</v>
      </c>
      <c r="AC184" s="42">
        <f t="shared" si="99"/>
        <v>0</v>
      </c>
    </row>
    <row r="185" spans="1:29" x14ac:dyDescent="0.25">
      <c r="B185" s="31" t="s">
        <v>34</v>
      </c>
      <c r="E185" s="5">
        <f>+C182*0.1</f>
        <v>461175</v>
      </c>
      <c r="F185" s="39"/>
      <c r="M185" s="6">
        <f t="shared" si="125"/>
        <v>0</v>
      </c>
      <c r="O185" s="6">
        <f t="shared" si="126"/>
        <v>0</v>
      </c>
      <c r="Q185" s="6">
        <f t="shared" si="127"/>
        <v>0</v>
      </c>
      <c r="R185" s="40">
        <v>0.89999999999999991</v>
      </c>
      <c r="S185" s="6">
        <f t="shared" si="128"/>
        <v>415057.49999999994</v>
      </c>
      <c r="T185" s="41">
        <v>0.1</v>
      </c>
      <c r="U185" s="6">
        <f t="shared" si="129"/>
        <v>46117.5</v>
      </c>
      <c r="V185" s="41">
        <v>0.1</v>
      </c>
      <c r="W185" s="6">
        <f t="shared" ref="W185:W186" si="133">V185*E185</f>
        <v>46117.5</v>
      </c>
      <c r="X185" s="41">
        <f t="shared" si="95"/>
        <v>0.99999999999999989</v>
      </c>
      <c r="Y185" s="5">
        <f t="shared" si="96"/>
        <v>461174.99999999994</v>
      </c>
      <c r="Z185" s="41">
        <f t="shared" si="97"/>
        <v>0.99999999999999989</v>
      </c>
      <c r="AA185" s="15">
        <v>0.99999999999999989</v>
      </c>
      <c r="AB185" s="41">
        <f t="shared" si="98"/>
        <v>0</v>
      </c>
      <c r="AC185" s="42">
        <f t="shared" si="99"/>
        <v>0</v>
      </c>
    </row>
    <row r="186" spans="1:29" x14ac:dyDescent="0.25">
      <c r="B186" s="31" t="s">
        <v>35</v>
      </c>
      <c r="E186" s="5">
        <f>+C182*0.05</f>
        <v>230587.5</v>
      </c>
      <c r="F186" s="39"/>
      <c r="M186" s="6">
        <f t="shared" si="125"/>
        <v>0</v>
      </c>
      <c r="O186" s="6">
        <f t="shared" si="126"/>
        <v>0</v>
      </c>
      <c r="Q186" s="6">
        <f t="shared" si="127"/>
        <v>0</v>
      </c>
      <c r="S186" s="6">
        <f t="shared" si="128"/>
        <v>0</v>
      </c>
      <c r="T186" s="41">
        <v>1</v>
      </c>
      <c r="U186" s="6">
        <f t="shared" si="129"/>
        <v>230587.5</v>
      </c>
      <c r="V186" s="41">
        <v>1</v>
      </c>
      <c r="W186" s="6">
        <f t="shared" si="133"/>
        <v>230587.5</v>
      </c>
      <c r="X186" s="41">
        <f t="shared" si="95"/>
        <v>1</v>
      </c>
      <c r="Y186" s="5">
        <f t="shared" si="96"/>
        <v>230587.5</v>
      </c>
      <c r="Z186" s="41">
        <f t="shared" si="97"/>
        <v>1</v>
      </c>
      <c r="AA186" s="15">
        <v>1</v>
      </c>
      <c r="AB186" s="41">
        <f t="shared" si="98"/>
        <v>0</v>
      </c>
      <c r="AC186" s="42">
        <f t="shared" si="99"/>
        <v>0</v>
      </c>
    </row>
    <row r="187" spans="1:29" x14ac:dyDescent="0.25">
      <c r="B187" s="35" t="s">
        <v>71</v>
      </c>
      <c r="C187" s="4">
        <v>6149000</v>
      </c>
      <c r="E187" s="5"/>
      <c r="F187" s="39"/>
      <c r="M187" s="6">
        <f t="shared" si="125"/>
        <v>0</v>
      </c>
      <c r="O187" s="6">
        <f t="shared" si="126"/>
        <v>0</v>
      </c>
      <c r="Q187" s="6">
        <f t="shared" si="127"/>
        <v>0</v>
      </c>
      <c r="S187" s="6">
        <f t="shared" si="128"/>
        <v>0</v>
      </c>
      <c r="T187" s="41"/>
      <c r="U187" s="6">
        <f t="shared" si="129"/>
        <v>0</v>
      </c>
      <c r="V187" s="41"/>
      <c r="W187" s="6">
        <f t="shared" si="130"/>
        <v>0</v>
      </c>
      <c r="X187" s="41">
        <f t="shared" si="95"/>
        <v>0</v>
      </c>
      <c r="Y187" s="5">
        <f t="shared" si="96"/>
        <v>0</v>
      </c>
      <c r="Z187" s="41">
        <f t="shared" si="97"/>
        <v>0</v>
      </c>
      <c r="AA187" s="15">
        <v>0</v>
      </c>
      <c r="AB187" s="41">
        <f t="shared" si="98"/>
        <v>0</v>
      </c>
      <c r="AC187" s="42">
        <f t="shared" si="99"/>
        <v>0</v>
      </c>
    </row>
    <row r="188" spans="1:29" x14ac:dyDescent="0.25">
      <c r="B188" s="35" t="s">
        <v>78</v>
      </c>
      <c r="E188" s="5"/>
      <c r="F188" s="39"/>
      <c r="M188" s="6">
        <f t="shared" si="125"/>
        <v>0</v>
      </c>
      <c r="O188" s="6">
        <f t="shared" si="126"/>
        <v>0</v>
      </c>
      <c r="Q188" s="6">
        <f t="shared" si="127"/>
        <v>0</v>
      </c>
      <c r="S188" s="6">
        <f t="shared" si="128"/>
        <v>0</v>
      </c>
      <c r="T188" s="41"/>
      <c r="U188" s="6">
        <f t="shared" si="129"/>
        <v>0</v>
      </c>
      <c r="V188" s="41"/>
      <c r="W188" s="6">
        <f t="shared" si="130"/>
        <v>0</v>
      </c>
      <c r="X188" s="41">
        <f t="shared" si="95"/>
        <v>0</v>
      </c>
      <c r="Y188" s="5">
        <f t="shared" si="96"/>
        <v>0</v>
      </c>
      <c r="Z188" s="41">
        <f t="shared" si="97"/>
        <v>0</v>
      </c>
      <c r="AA188" s="15">
        <v>0</v>
      </c>
      <c r="AB188" s="41">
        <f t="shared" si="98"/>
        <v>0</v>
      </c>
      <c r="AC188" s="42">
        <f t="shared" si="99"/>
        <v>0</v>
      </c>
    </row>
    <row r="189" spans="1:29" x14ac:dyDescent="0.25">
      <c r="B189" s="31" t="s">
        <v>33</v>
      </c>
      <c r="E189" s="5">
        <f>+C187*0.85</f>
        <v>5226650</v>
      </c>
      <c r="F189" s="39"/>
      <c r="M189" s="6">
        <f t="shared" si="125"/>
        <v>0</v>
      </c>
      <c r="O189" s="6">
        <f t="shared" si="126"/>
        <v>0</v>
      </c>
      <c r="Q189" s="6">
        <f t="shared" si="127"/>
        <v>0</v>
      </c>
      <c r="R189" s="40">
        <v>1</v>
      </c>
      <c r="S189" s="6">
        <f t="shared" si="128"/>
        <v>5226650</v>
      </c>
      <c r="T189" s="41"/>
      <c r="U189" s="6">
        <f t="shared" si="129"/>
        <v>0</v>
      </c>
      <c r="V189" s="41"/>
      <c r="W189" s="6">
        <f t="shared" si="130"/>
        <v>0</v>
      </c>
      <c r="X189" s="41">
        <f t="shared" si="95"/>
        <v>1</v>
      </c>
      <c r="Y189" s="5">
        <f t="shared" si="96"/>
        <v>5226650</v>
      </c>
      <c r="Z189" s="41">
        <f t="shared" si="97"/>
        <v>1</v>
      </c>
      <c r="AA189" s="15">
        <v>1</v>
      </c>
      <c r="AB189" s="41">
        <f t="shared" si="98"/>
        <v>0</v>
      </c>
      <c r="AC189" s="42">
        <f t="shared" si="99"/>
        <v>0</v>
      </c>
    </row>
    <row r="190" spans="1:29" x14ac:dyDescent="0.25">
      <c r="B190" s="31" t="s">
        <v>34</v>
      </c>
      <c r="E190" s="5">
        <f>+C187*0.1</f>
        <v>614900</v>
      </c>
      <c r="F190" s="39"/>
      <c r="M190" s="6">
        <f t="shared" si="125"/>
        <v>0</v>
      </c>
      <c r="O190" s="6">
        <f t="shared" si="126"/>
        <v>0</v>
      </c>
      <c r="Q190" s="6">
        <f t="shared" si="127"/>
        <v>0</v>
      </c>
      <c r="R190" s="40">
        <v>0.89999999999999991</v>
      </c>
      <c r="S190" s="6">
        <f t="shared" si="128"/>
        <v>553410</v>
      </c>
      <c r="T190" s="41">
        <v>0.1</v>
      </c>
      <c r="U190" s="6">
        <f t="shared" si="129"/>
        <v>61490</v>
      </c>
      <c r="V190" s="41">
        <v>0.1</v>
      </c>
      <c r="W190" s="6">
        <f t="shared" ref="W190:W191" si="134">V190*E190</f>
        <v>61490</v>
      </c>
      <c r="X190" s="41">
        <f t="shared" si="95"/>
        <v>0.99999999999999989</v>
      </c>
      <c r="Y190" s="5">
        <f t="shared" si="96"/>
        <v>614900</v>
      </c>
      <c r="Z190" s="41">
        <f t="shared" si="97"/>
        <v>0.99999999999999989</v>
      </c>
      <c r="AA190" s="15">
        <v>0.99999999999999989</v>
      </c>
      <c r="AB190" s="41">
        <f t="shared" si="98"/>
        <v>0</v>
      </c>
      <c r="AC190" s="42">
        <f t="shared" si="99"/>
        <v>0</v>
      </c>
    </row>
    <row r="191" spans="1:29" x14ac:dyDescent="0.25">
      <c r="B191" s="31" t="s">
        <v>35</v>
      </c>
      <c r="E191" s="5">
        <f>+C187*0.05</f>
        <v>307450</v>
      </c>
      <c r="F191" s="39"/>
      <c r="M191" s="6">
        <f t="shared" si="125"/>
        <v>0</v>
      </c>
      <c r="O191" s="6">
        <f t="shared" si="126"/>
        <v>0</v>
      </c>
      <c r="Q191" s="6">
        <f t="shared" si="127"/>
        <v>0</v>
      </c>
      <c r="S191" s="6">
        <f t="shared" si="128"/>
        <v>0</v>
      </c>
      <c r="T191" s="41">
        <v>1</v>
      </c>
      <c r="U191" s="6">
        <f t="shared" si="129"/>
        <v>307450</v>
      </c>
      <c r="V191" s="41">
        <v>1</v>
      </c>
      <c r="W191" s="6">
        <f t="shared" si="134"/>
        <v>307450</v>
      </c>
      <c r="X191" s="41">
        <f t="shared" si="95"/>
        <v>1</v>
      </c>
      <c r="Y191" s="5">
        <f t="shared" si="96"/>
        <v>307450</v>
      </c>
      <c r="Z191" s="41">
        <f t="shared" si="97"/>
        <v>1</v>
      </c>
      <c r="AA191" s="15">
        <v>1</v>
      </c>
      <c r="AB191" s="41">
        <f t="shared" si="98"/>
        <v>0</v>
      </c>
      <c r="AC191" s="42">
        <f t="shared" si="99"/>
        <v>0</v>
      </c>
    </row>
    <row r="192" spans="1:29" s="65" customFormat="1" x14ac:dyDescent="0.25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5"/>
        <v>0</v>
      </c>
      <c r="Y192" s="5">
        <f t="shared" si="96"/>
        <v>0</v>
      </c>
      <c r="Z192" s="41">
        <f t="shared" si="97"/>
        <v>0</v>
      </c>
      <c r="AA192" s="66">
        <v>0</v>
      </c>
      <c r="AB192" s="41">
        <f t="shared" si="98"/>
        <v>0</v>
      </c>
      <c r="AC192" s="42">
        <f t="shared" si="99"/>
        <v>0</v>
      </c>
    </row>
    <row r="193" spans="1:29" ht="15" customHeight="1" x14ac:dyDescent="0.25">
      <c r="B193" s="31" t="s">
        <v>22</v>
      </c>
      <c r="E193" s="5">
        <v>50000</v>
      </c>
      <c r="F193" s="39"/>
      <c r="G193" s="6">
        <f t="shared" ref="G193:G202" si="135">+F193*E193</f>
        <v>0</v>
      </c>
      <c r="I193" s="6">
        <f t="shared" ref="I193:I202" si="136">+H193*E193</f>
        <v>0</v>
      </c>
      <c r="J193" s="40">
        <v>1</v>
      </c>
      <c r="K193" s="6">
        <f t="shared" ref="K193:K202" si="137">+J193*E193</f>
        <v>50000</v>
      </c>
      <c r="M193" s="6">
        <f t="shared" ref="M193:M202" si="138">+L193*E193</f>
        <v>0</v>
      </c>
      <c r="O193" s="6">
        <f t="shared" ref="O193:O202" si="139">+N193*E193</f>
        <v>0</v>
      </c>
      <c r="Q193" s="6">
        <f t="shared" ref="Q193:Q202" si="140">+P193*E193</f>
        <v>0</v>
      </c>
      <c r="S193" s="6">
        <f t="shared" ref="S193:S202" si="141">+R193*E193</f>
        <v>0</v>
      </c>
      <c r="T193" s="41"/>
      <c r="U193" s="6">
        <f t="shared" ref="U193:U202" si="142">+T193*E193</f>
        <v>0</v>
      </c>
      <c r="V193" s="41"/>
      <c r="W193" s="6">
        <f t="shared" ref="W193:W200" si="143">+V193*G193</f>
        <v>0</v>
      </c>
      <c r="X193" s="41">
        <f t="shared" si="95"/>
        <v>1</v>
      </c>
      <c r="Y193" s="5">
        <f t="shared" si="96"/>
        <v>50000</v>
      </c>
      <c r="Z193" s="41">
        <f t="shared" si="97"/>
        <v>1</v>
      </c>
      <c r="AA193" s="15">
        <v>1</v>
      </c>
      <c r="AB193" s="41">
        <f t="shared" si="98"/>
        <v>0</v>
      </c>
      <c r="AC193" s="42">
        <f t="shared" si="99"/>
        <v>0</v>
      </c>
    </row>
    <row r="194" spans="1:29" ht="15" customHeight="1" x14ac:dyDescent="0.25">
      <c r="B194" s="31" t="s">
        <v>23</v>
      </c>
      <c r="E194" s="5">
        <f>860860*0.4</f>
        <v>344344</v>
      </c>
      <c r="F194" s="39"/>
      <c r="G194" s="6">
        <f t="shared" si="135"/>
        <v>0</v>
      </c>
      <c r="I194" s="6">
        <f t="shared" si="136"/>
        <v>0</v>
      </c>
      <c r="J194" s="40">
        <v>1</v>
      </c>
      <c r="K194" s="6">
        <f t="shared" si="137"/>
        <v>344344</v>
      </c>
      <c r="M194" s="6">
        <f t="shared" si="138"/>
        <v>0</v>
      </c>
      <c r="O194" s="6">
        <f t="shared" si="139"/>
        <v>0</v>
      </c>
      <c r="Q194" s="6">
        <f t="shared" si="140"/>
        <v>0</v>
      </c>
      <c r="S194" s="6">
        <f t="shared" si="141"/>
        <v>0</v>
      </c>
      <c r="T194" s="41"/>
      <c r="U194" s="6">
        <f t="shared" si="142"/>
        <v>0</v>
      </c>
      <c r="V194" s="41"/>
      <c r="W194" s="6">
        <f t="shared" si="143"/>
        <v>0</v>
      </c>
      <c r="X194" s="41">
        <f t="shared" si="95"/>
        <v>1</v>
      </c>
      <c r="Y194" s="5">
        <f t="shared" si="96"/>
        <v>344344</v>
      </c>
      <c r="Z194" s="41">
        <f t="shared" si="97"/>
        <v>1</v>
      </c>
      <c r="AA194" s="15">
        <v>1</v>
      </c>
      <c r="AB194" s="41">
        <f t="shared" si="98"/>
        <v>0</v>
      </c>
      <c r="AC194" s="42">
        <f t="shared" si="99"/>
        <v>0</v>
      </c>
    </row>
    <row r="195" spans="1:29" ht="15" customHeight="1" x14ac:dyDescent="0.25">
      <c r="B195" s="31" t="s">
        <v>24</v>
      </c>
      <c r="E195" s="5">
        <f>860860*0.6</f>
        <v>516516</v>
      </c>
      <c r="F195" s="39"/>
      <c r="G195" s="6">
        <f t="shared" si="135"/>
        <v>0</v>
      </c>
      <c r="I195" s="6">
        <f t="shared" si="136"/>
        <v>0</v>
      </c>
      <c r="J195" s="40">
        <v>1</v>
      </c>
      <c r="K195" s="6">
        <f t="shared" si="137"/>
        <v>516516</v>
      </c>
      <c r="M195" s="6">
        <f t="shared" si="138"/>
        <v>0</v>
      </c>
      <c r="O195" s="6">
        <f t="shared" si="139"/>
        <v>0</v>
      </c>
      <c r="Q195" s="6">
        <f t="shared" si="140"/>
        <v>0</v>
      </c>
      <c r="S195" s="6">
        <f t="shared" si="141"/>
        <v>0</v>
      </c>
      <c r="T195" s="41"/>
      <c r="U195" s="6">
        <f t="shared" si="142"/>
        <v>0</v>
      </c>
      <c r="V195" s="41"/>
      <c r="W195" s="6">
        <f t="shared" si="143"/>
        <v>0</v>
      </c>
      <c r="X195" s="41">
        <f t="shared" si="95"/>
        <v>1</v>
      </c>
      <c r="Y195" s="5">
        <f t="shared" si="96"/>
        <v>516516</v>
      </c>
      <c r="Z195" s="41">
        <f t="shared" si="97"/>
        <v>1</v>
      </c>
      <c r="AA195" s="15">
        <v>1</v>
      </c>
      <c r="AB195" s="41">
        <f t="shared" si="98"/>
        <v>0</v>
      </c>
      <c r="AC195" s="42">
        <f t="shared" si="99"/>
        <v>0</v>
      </c>
    </row>
    <row r="196" spans="1:29" ht="15" customHeight="1" x14ac:dyDescent="0.25">
      <c r="B196" s="31" t="s">
        <v>80</v>
      </c>
      <c r="E196" s="5">
        <v>1291290</v>
      </c>
      <c r="F196" s="39"/>
      <c r="G196" s="6">
        <f t="shared" si="135"/>
        <v>0</v>
      </c>
      <c r="I196" s="6">
        <f t="shared" si="136"/>
        <v>0</v>
      </c>
      <c r="K196" s="6">
        <f t="shared" si="137"/>
        <v>0</v>
      </c>
      <c r="M196" s="6">
        <f t="shared" si="138"/>
        <v>0</v>
      </c>
      <c r="N196" s="40">
        <v>1</v>
      </c>
      <c r="O196" s="6">
        <f t="shared" si="139"/>
        <v>1291290</v>
      </c>
      <c r="Q196" s="6">
        <f t="shared" si="140"/>
        <v>0</v>
      </c>
      <c r="S196" s="6">
        <f t="shared" si="141"/>
        <v>0</v>
      </c>
      <c r="T196" s="41"/>
      <c r="U196" s="6">
        <f t="shared" si="142"/>
        <v>0</v>
      </c>
      <c r="V196" s="41"/>
      <c r="W196" s="6">
        <f t="shared" si="143"/>
        <v>0</v>
      </c>
      <c r="X196" s="41">
        <f t="shared" si="95"/>
        <v>1</v>
      </c>
      <c r="Y196" s="5">
        <f t="shared" si="96"/>
        <v>1291290</v>
      </c>
      <c r="Z196" s="41">
        <f t="shared" si="97"/>
        <v>1</v>
      </c>
      <c r="AA196" s="15">
        <v>1</v>
      </c>
      <c r="AB196" s="41">
        <f t="shared" si="98"/>
        <v>0</v>
      </c>
      <c r="AC196" s="42">
        <f t="shared" si="99"/>
        <v>0</v>
      </c>
    </row>
    <row r="197" spans="1:29" ht="15" customHeight="1" x14ac:dyDescent="0.25">
      <c r="B197" s="31" t="s">
        <v>43</v>
      </c>
      <c r="E197" s="5">
        <v>1291290</v>
      </c>
      <c r="F197" s="39"/>
      <c r="G197" s="6">
        <f t="shared" si="135"/>
        <v>0</v>
      </c>
      <c r="I197" s="6">
        <f t="shared" si="136"/>
        <v>0</v>
      </c>
      <c r="K197" s="6">
        <f t="shared" si="137"/>
        <v>0</v>
      </c>
      <c r="M197" s="6">
        <f t="shared" si="138"/>
        <v>0</v>
      </c>
      <c r="N197" s="40">
        <v>1</v>
      </c>
      <c r="O197" s="6">
        <f t="shared" si="139"/>
        <v>1291290</v>
      </c>
      <c r="Q197" s="6">
        <f t="shared" si="140"/>
        <v>0</v>
      </c>
      <c r="S197" s="6">
        <f t="shared" si="141"/>
        <v>0</v>
      </c>
      <c r="T197" s="41"/>
      <c r="U197" s="6">
        <f t="shared" si="142"/>
        <v>0</v>
      </c>
      <c r="V197" s="41"/>
      <c r="W197" s="6">
        <f t="shared" si="143"/>
        <v>0</v>
      </c>
      <c r="X197" s="41">
        <f t="shared" si="95"/>
        <v>1</v>
      </c>
      <c r="Y197" s="5">
        <f t="shared" si="96"/>
        <v>1291290</v>
      </c>
      <c r="Z197" s="41">
        <f t="shared" si="97"/>
        <v>1</v>
      </c>
      <c r="AA197" s="15">
        <v>1</v>
      </c>
      <c r="AB197" s="41">
        <f t="shared" si="98"/>
        <v>0</v>
      </c>
      <c r="AC197" s="42">
        <f t="shared" si="99"/>
        <v>0</v>
      </c>
    </row>
    <row r="198" spans="1:29" ht="15" customHeight="1" x14ac:dyDescent="0.25">
      <c r="B198" s="31" t="s">
        <v>75</v>
      </c>
      <c r="E198" s="5">
        <v>1291290</v>
      </c>
      <c r="F198" s="39"/>
      <c r="G198" s="6">
        <f t="shared" si="135"/>
        <v>0</v>
      </c>
      <c r="I198" s="6">
        <f t="shared" si="136"/>
        <v>0</v>
      </c>
      <c r="K198" s="6">
        <f t="shared" si="137"/>
        <v>0</v>
      </c>
      <c r="M198" s="6">
        <f t="shared" si="138"/>
        <v>0</v>
      </c>
      <c r="O198" s="6">
        <f t="shared" si="139"/>
        <v>0</v>
      </c>
      <c r="P198" s="40">
        <v>1</v>
      </c>
      <c r="Q198" s="6">
        <f t="shared" si="140"/>
        <v>1291290</v>
      </c>
      <c r="S198" s="6">
        <f t="shared" si="141"/>
        <v>0</v>
      </c>
      <c r="T198" s="41"/>
      <c r="U198" s="6">
        <f t="shared" si="142"/>
        <v>0</v>
      </c>
      <c r="V198" s="41"/>
      <c r="W198" s="6">
        <f t="shared" si="143"/>
        <v>0</v>
      </c>
      <c r="X198" s="41">
        <f t="shared" ref="X198:X261" si="144">F198+H198+J198+L198+N198+P198+R198+T198</f>
        <v>1</v>
      </c>
      <c r="Y198" s="5">
        <f t="shared" ref="Y198:Y261" si="145">G198+I198+K198+M198+O198+Q198+S198+U198</f>
        <v>1291290</v>
      </c>
      <c r="Z198" s="41">
        <f t="shared" ref="Z198:Z261" si="146">F198+H198+J198+L198+N198+P198+R198+V198</f>
        <v>1</v>
      </c>
      <c r="AA198" s="15">
        <v>1</v>
      </c>
      <c r="AB198" s="41">
        <f t="shared" ref="AB198:AB261" si="147">Z198-AA198</f>
        <v>0</v>
      </c>
      <c r="AC198" s="42">
        <f t="shared" ref="AC198:AC261" si="148">AB198*E198</f>
        <v>0</v>
      </c>
    </row>
    <row r="199" spans="1:29" ht="15" customHeight="1" x14ac:dyDescent="0.25">
      <c r="B199" s="31" t="s">
        <v>76</v>
      </c>
      <c r="E199" s="5">
        <v>860860</v>
      </c>
      <c r="F199" s="39"/>
      <c r="G199" s="6">
        <f t="shared" si="135"/>
        <v>0</v>
      </c>
      <c r="I199" s="6">
        <f t="shared" si="136"/>
        <v>0</v>
      </c>
      <c r="K199" s="6">
        <f t="shared" si="137"/>
        <v>0</v>
      </c>
      <c r="M199" s="6">
        <f t="shared" si="138"/>
        <v>0</v>
      </c>
      <c r="O199" s="6">
        <f t="shared" si="139"/>
        <v>0</v>
      </c>
      <c r="P199" s="40">
        <v>1</v>
      </c>
      <c r="Q199" s="6">
        <f t="shared" si="140"/>
        <v>860860</v>
      </c>
      <c r="S199" s="6">
        <f t="shared" si="141"/>
        <v>0</v>
      </c>
      <c r="T199" s="41"/>
      <c r="U199" s="6">
        <f t="shared" si="142"/>
        <v>0</v>
      </c>
      <c r="V199" s="41"/>
      <c r="W199" s="6">
        <f t="shared" si="143"/>
        <v>0</v>
      </c>
      <c r="X199" s="41">
        <f t="shared" si="144"/>
        <v>1</v>
      </c>
      <c r="Y199" s="5">
        <f t="shared" si="145"/>
        <v>860860</v>
      </c>
      <c r="Z199" s="41">
        <f t="shared" si="146"/>
        <v>1</v>
      </c>
      <c r="AA199" s="15">
        <v>1</v>
      </c>
      <c r="AB199" s="41">
        <f t="shared" si="147"/>
        <v>0</v>
      </c>
      <c r="AC199" s="42">
        <f t="shared" si="148"/>
        <v>0</v>
      </c>
    </row>
    <row r="200" spans="1:29" x14ac:dyDescent="0.25">
      <c r="B200" s="31" t="s">
        <v>46</v>
      </c>
      <c r="E200" s="5">
        <v>860860</v>
      </c>
      <c r="F200" s="39"/>
      <c r="G200" s="6">
        <f t="shared" si="135"/>
        <v>0</v>
      </c>
      <c r="I200" s="6">
        <f t="shared" si="136"/>
        <v>0</v>
      </c>
      <c r="K200" s="6">
        <f t="shared" si="137"/>
        <v>0</v>
      </c>
      <c r="M200" s="6">
        <f t="shared" si="138"/>
        <v>0</v>
      </c>
      <c r="O200" s="6">
        <f t="shared" si="139"/>
        <v>0</v>
      </c>
      <c r="P200" s="40">
        <v>0.5</v>
      </c>
      <c r="Q200" s="6">
        <f t="shared" si="140"/>
        <v>430430</v>
      </c>
      <c r="R200" s="40">
        <v>0.5</v>
      </c>
      <c r="S200" s="6">
        <f t="shared" si="141"/>
        <v>430430</v>
      </c>
      <c r="T200" s="41"/>
      <c r="U200" s="6">
        <f t="shared" si="142"/>
        <v>0</v>
      </c>
      <c r="V200" s="41"/>
      <c r="W200" s="6">
        <f t="shared" si="143"/>
        <v>0</v>
      </c>
      <c r="X200" s="41">
        <f t="shared" si="144"/>
        <v>1</v>
      </c>
      <c r="Y200" s="5">
        <f t="shared" si="145"/>
        <v>860860</v>
      </c>
      <c r="Z200" s="41">
        <f t="shared" si="146"/>
        <v>1</v>
      </c>
      <c r="AA200" s="15">
        <v>1</v>
      </c>
      <c r="AB200" s="41">
        <f t="shared" si="147"/>
        <v>0</v>
      </c>
      <c r="AC200" s="42">
        <f t="shared" si="148"/>
        <v>0</v>
      </c>
    </row>
    <row r="201" spans="1:29" x14ac:dyDescent="0.25">
      <c r="B201" s="31" t="s">
        <v>81</v>
      </c>
      <c r="E201" s="5">
        <v>1291290</v>
      </c>
      <c r="F201" s="39"/>
      <c r="G201" s="6">
        <f t="shared" si="135"/>
        <v>0</v>
      </c>
      <c r="I201" s="6">
        <f t="shared" si="136"/>
        <v>0</v>
      </c>
      <c r="K201" s="6">
        <f t="shared" si="137"/>
        <v>0</v>
      </c>
      <c r="M201" s="6">
        <f t="shared" si="138"/>
        <v>0</v>
      </c>
      <c r="O201" s="6">
        <f t="shared" si="139"/>
        <v>0</v>
      </c>
      <c r="Q201" s="6">
        <f t="shared" si="140"/>
        <v>0</v>
      </c>
      <c r="R201" s="40">
        <v>0.8</v>
      </c>
      <c r="S201" s="6">
        <f t="shared" si="141"/>
        <v>1033032</v>
      </c>
      <c r="T201" s="41">
        <v>0.2</v>
      </c>
      <c r="U201" s="6">
        <f t="shared" si="142"/>
        <v>258258</v>
      </c>
      <c r="V201" s="41">
        <v>0.2</v>
      </c>
      <c r="W201" s="6">
        <f t="shared" ref="W201:W202" si="149">V201*E201</f>
        <v>258258</v>
      </c>
      <c r="X201" s="41">
        <f t="shared" si="144"/>
        <v>1</v>
      </c>
      <c r="Y201" s="5">
        <f t="shared" si="145"/>
        <v>1291290</v>
      </c>
      <c r="Z201" s="41">
        <f t="shared" si="146"/>
        <v>1</v>
      </c>
      <c r="AA201" s="15">
        <v>1</v>
      </c>
      <c r="AB201" s="41">
        <f t="shared" si="147"/>
        <v>0</v>
      </c>
      <c r="AC201" s="42">
        <f t="shared" si="148"/>
        <v>0</v>
      </c>
    </row>
    <row r="202" spans="1:29" x14ac:dyDescent="0.25">
      <c r="B202" s="31" t="s">
        <v>30</v>
      </c>
      <c r="E202" s="5">
        <v>860860</v>
      </c>
      <c r="F202" s="39"/>
      <c r="G202" s="6">
        <f t="shared" si="135"/>
        <v>0</v>
      </c>
      <c r="I202" s="6">
        <f t="shared" si="136"/>
        <v>0</v>
      </c>
      <c r="K202" s="6">
        <f t="shared" si="137"/>
        <v>0</v>
      </c>
      <c r="M202" s="6">
        <f t="shared" si="138"/>
        <v>0</v>
      </c>
      <c r="O202" s="6">
        <f t="shared" si="139"/>
        <v>0</v>
      </c>
      <c r="Q202" s="6">
        <f t="shared" si="140"/>
        <v>0</v>
      </c>
      <c r="R202" s="40">
        <v>0.5</v>
      </c>
      <c r="S202" s="6">
        <f t="shared" si="141"/>
        <v>430430</v>
      </c>
      <c r="T202" s="41">
        <v>0.5</v>
      </c>
      <c r="U202" s="6">
        <f t="shared" si="142"/>
        <v>430430</v>
      </c>
      <c r="V202" s="41">
        <v>0.5</v>
      </c>
      <c r="W202" s="6">
        <f t="shared" si="149"/>
        <v>430430</v>
      </c>
      <c r="X202" s="41">
        <f t="shared" si="144"/>
        <v>1</v>
      </c>
      <c r="Y202" s="5">
        <f t="shared" si="145"/>
        <v>860860</v>
      </c>
      <c r="Z202" s="41">
        <f t="shared" si="146"/>
        <v>1</v>
      </c>
      <c r="AA202" s="15">
        <v>1</v>
      </c>
      <c r="AB202" s="41">
        <f t="shared" si="147"/>
        <v>0</v>
      </c>
      <c r="AC202" s="42">
        <f t="shared" si="148"/>
        <v>0</v>
      </c>
    </row>
    <row r="203" spans="1:29" s="65" customFormat="1" x14ac:dyDescent="0.25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44"/>
        <v>0</v>
      </c>
      <c r="Y203" s="5">
        <f t="shared" si="145"/>
        <v>0</v>
      </c>
      <c r="Z203" s="41">
        <f t="shared" si="146"/>
        <v>0</v>
      </c>
      <c r="AA203" s="66">
        <v>0</v>
      </c>
      <c r="AB203" s="41">
        <f t="shared" si="147"/>
        <v>0</v>
      </c>
      <c r="AC203" s="42">
        <f t="shared" si="148"/>
        <v>0</v>
      </c>
    </row>
    <row r="204" spans="1:29" ht="15" customHeight="1" x14ac:dyDescent="0.25">
      <c r="B204" s="31" t="s">
        <v>22</v>
      </c>
      <c r="E204" s="5">
        <v>50000</v>
      </c>
      <c r="F204" s="39"/>
      <c r="G204" s="6">
        <f t="shared" ref="G204:G213" si="150">+F204*E204</f>
        <v>0</v>
      </c>
      <c r="I204" s="6">
        <f t="shared" ref="I204:I213" si="151">+H204*E204</f>
        <v>0</v>
      </c>
      <c r="J204" s="40">
        <v>1</v>
      </c>
      <c r="K204" s="6">
        <f t="shared" ref="K204:K213" si="152">+J204*E204</f>
        <v>50000</v>
      </c>
      <c r="M204" s="6">
        <f t="shared" ref="M204:M213" si="153">+L204*E204</f>
        <v>0</v>
      </c>
      <c r="O204" s="6">
        <f t="shared" ref="O204:O213" si="154">+N204*E204</f>
        <v>0</v>
      </c>
      <c r="Q204" s="6">
        <f t="shared" ref="Q204:Q213" si="155">+P204*E204</f>
        <v>0</v>
      </c>
      <c r="S204" s="6">
        <f t="shared" ref="S204:S213" si="156">+R204*E204</f>
        <v>0</v>
      </c>
      <c r="T204" s="41"/>
      <c r="U204" s="6">
        <f t="shared" ref="U204:U213" si="157">+T204*E204</f>
        <v>0</v>
      </c>
      <c r="V204" s="41"/>
      <c r="W204" s="6">
        <f t="shared" ref="W204:W212" si="158">+V204*G204</f>
        <v>0</v>
      </c>
      <c r="X204" s="41">
        <f t="shared" si="144"/>
        <v>1</v>
      </c>
      <c r="Y204" s="5">
        <f t="shared" si="145"/>
        <v>50000</v>
      </c>
      <c r="Z204" s="41">
        <f t="shared" si="146"/>
        <v>1</v>
      </c>
      <c r="AA204" s="15">
        <v>1</v>
      </c>
      <c r="AB204" s="41">
        <f t="shared" si="147"/>
        <v>0</v>
      </c>
      <c r="AC204" s="42">
        <f t="shared" si="148"/>
        <v>0</v>
      </c>
    </row>
    <row r="205" spans="1:29" ht="15" customHeight="1" x14ac:dyDescent="0.25">
      <c r="B205" s="31" t="s">
        <v>23</v>
      </c>
      <c r="E205" s="5">
        <f>368940*0.4</f>
        <v>147576</v>
      </c>
      <c r="F205" s="39"/>
      <c r="G205" s="6">
        <f t="shared" si="150"/>
        <v>0</v>
      </c>
      <c r="I205" s="6">
        <f t="shared" si="151"/>
        <v>0</v>
      </c>
      <c r="K205" s="6">
        <f t="shared" si="152"/>
        <v>0</v>
      </c>
      <c r="M205" s="6">
        <f t="shared" si="153"/>
        <v>0</v>
      </c>
      <c r="O205" s="6">
        <f t="shared" si="154"/>
        <v>0</v>
      </c>
      <c r="P205" s="40">
        <v>1</v>
      </c>
      <c r="Q205" s="6">
        <f t="shared" si="155"/>
        <v>147576</v>
      </c>
      <c r="S205" s="6">
        <f t="shared" si="156"/>
        <v>0</v>
      </c>
      <c r="T205" s="41"/>
      <c r="U205" s="6">
        <f t="shared" si="157"/>
        <v>0</v>
      </c>
      <c r="V205" s="41"/>
      <c r="W205" s="6">
        <f t="shared" si="158"/>
        <v>0</v>
      </c>
      <c r="X205" s="41">
        <f t="shared" si="144"/>
        <v>1</v>
      </c>
      <c r="Y205" s="5">
        <f t="shared" si="145"/>
        <v>147576</v>
      </c>
      <c r="Z205" s="41">
        <f t="shared" si="146"/>
        <v>1</v>
      </c>
      <c r="AA205" s="15">
        <v>1</v>
      </c>
      <c r="AB205" s="41">
        <f t="shared" si="147"/>
        <v>0</v>
      </c>
      <c r="AC205" s="42">
        <f t="shared" si="148"/>
        <v>0</v>
      </c>
    </row>
    <row r="206" spans="1:29" ht="15" customHeight="1" x14ac:dyDescent="0.25">
      <c r="B206" s="31" t="s">
        <v>58</v>
      </c>
      <c r="E206" s="5">
        <f>368940*0.6</f>
        <v>221364</v>
      </c>
      <c r="F206" s="39"/>
      <c r="G206" s="6">
        <f t="shared" si="150"/>
        <v>0</v>
      </c>
      <c r="I206" s="6">
        <f t="shared" si="151"/>
        <v>0</v>
      </c>
      <c r="K206" s="6">
        <f t="shared" si="152"/>
        <v>0</v>
      </c>
      <c r="M206" s="6">
        <f t="shared" si="153"/>
        <v>0</v>
      </c>
      <c r="O206" s="6">
        <f t="shared" si="154"/>
        <v>0</v>
      </c>
      <c r="P206" s="40">
        <v>1</v>
      </c>
      <c r="Q206" s="6">
        <f t="shared" si="155"/>
        <v>221364</v>
      </c>
      <c r="S206" s="6">
        <f t="shared" si="156"/>
        <v>0</v>
      </c>
      <c r="T206" s="41"/>
      <c r="U206" s="6">
        <f t="shared" si="157"/>
        <v>0</v>
      </c>
      <c r="V206" s="41"/>
      <c r="W206" s="6">
        <f t="shared" si="158"/>
        <v>0</v>
      </c>
      <c r="X206" s="41">
        <f t="shared" si="144"/>
        <v>1</v>
      </c>
      <c r="Y206" s="5">
        <f t="shared" si="145"/>
        <v>221364</v>
      </c>
      <c r="Z206" s="41">
        <f t="shared" si="146"/>
        <v>1</v>
      </c>
      <c r="AA206" s="15">
        <v>1</v>
      </c>
      <c r="AB206" s="41">
        <f t="shared" si="147"/>
        <v>0</v>
      </c>
      <c r="AC206" s="42">
        <f t="shared" si="148"/>
        <v>0</v>
      </c>
    </row>
    <row r="207" spans="1:29" ht="15" customHeight="1" x14ac:dyDescent="0.25">
      <c r="B207" s="31" t="s">
        <v>80</v>
      </c>
      <c r="E207" s="5">
        <v>553410</v>
      </c>
      <c r="F207" s="39"/>
      <c r="G207" s="6">
        <f t="shared" si="150"/>
        <v>0</v>
      </c>
      <c r="I207" s="6">
        <f t="shared" si="151"/>
        <v>0</v>
      </c>
      <c r="K207" s="6">
        <f t="shared" si="152"/>
        <v>0</v>
      </c>
      <c r="M207" s="6">
        <f t="shared" si="153"/>
        <v>0</v>
      </c>
      <c r="O207" s="6">
        <f t="shared" si="154"/>
        <v>0</v>
      </c>
      <c r="P207" s="40">
        <v>1</v>
      </c>
      <c r="Q207" s="6">
        <f t="shared" si="155"/>
        <v>553410</v>
      </c>
      <c r="S207" s="6">
        <f t="shared" si="156"/>
        <v>0</v>
      </c>
      <c r="T207" s="41"/>
      <c r="U207" s="6">
        <f t="shared" si="157"/>
        <v>0</v>
      </c>
      <c r="V207" s="41"/>
      <c r="W207" s="6">
        <f t="shared" si="158"/>
        <v>0</v>
      </c>
      <c r="X207" s="41">
        <f t="shared" si="144"/>
        <v>1</v>
      </c>
      <c r="Y207" s="5">
        <f t="shared" si="145"/>
        <v>553410</v>
      </c>
      <c r="Z207" s="41">
        <f t="shared" si="146"/>
        <v>1</v>
      </c>
      <c r="AA207" s="15">
        <v>1</v>
      </c>
      <c r="AB207" s="41">
        <f t="shared" si="147"/>
        <v>0</v>
      </c>
      <c r="AC207" s="42">
        <f t="shared" si="148"/>
        <v>0</v>
      </c>
    </row>
    <row r="208" spans="1:29" ht="15" customHeight="1" x14ac:dyDescent="0.25">
      <c r="B208" s="31" t="s">
        <v>43</v>
      </c>
      <c r="E208" s="5">
        <v>553410</v>
      </c>
      <c r="F208" s="39"/>
      <c r="G208" s="6">
        <f t="shared" si="150"/>
        <v>0</v>
      </c>
      <c r="I208" s="6">
        <f t="shared" si="151"/>
        <v>0</v>
      </c>
      <c r="K208" s="6">
        <f t="shared" si="152"/>
        <v>0</v>
      </c>
      <c r="M208" s="6">
        <f t="shared" si="153"/>
        <v>0</v>
      </c>
      <c r="O208" s="6">
        <f t="shared" si="154"/>
        <v>0</v>
      </c>
      <c r="P208" s="40">
        <v>1</v>
      </c>
      <c r="Q208" s="6">
        <f t="shared" si="155"/>
        <v>553410</v>
      </c>
      <c r="S208" s="6">
        <f t="shared" si="156"/>
        <v>0</v>
      </c>
      <c r="T208" s="41"/>
      <c r="U208" s="6">
        <f t="shared" si="157"/>
        <v>0</v>
      </c>
      <c r="V208" s="41"/>
      <c r="W208" s="6">
        <f t="shared" si="158"/>
        <v>0</v>
      </c>
      <c r="X208" s="41">
        <f t="shared" si="144"/>
        <v>1</v>
      </c>
      <c r="Y208" s="5">
        <f t="shared" si="145"/>
        <v>553410</v>
      </c>
      <c r="Z208" s="41">
        <f t="shared" si="146"/>
        <v>1</v>
      </c>
      <c r="AA208" s="15">
        <v>1</v>
      </c>
      <c r="AB208" s="41">
        <f t="shared" si="147"/>
        <v>0</v>
      </c>
      <c r="AC208" s="42">
        <f t="shared" si="148"/>
        <v>0</v>
      </c>
    </row>
    <row r="209" spans="1:29" ht="15" customHeight="1" x14ac:dyDescent="0.25">
      <c r="B209" s="31" t="s">
        <v>75</v>
      </c>
      <c r="E209" s="5">
        <v>553410</v>
      </c>
      <c r="F209" s="39"/>
      <c r="G209" s="6">
        <f t="shared" si="150"/>
        <v>0</v>
      </c>
      <c r="I209" s="6">
        <f t="shared" si="151"/>
        <v>0</v>
      </c>
      <c r="K209" s="6">
        <f t="shared" si="152"/>
        <v>0</v>
      </c>
      <c r="M209" s="6">
        <f t="shared" si="153"/>
        <v>0</v>
      </c>
      <c r="O209" s="6">
        <f t="shared" si="154"/>
        <v>0</v>
      </c>
      <c r="P209" s="40">
        <v>1</v>
      </c>
      <c r="Q209" s="6">
        <f t="shared" si="155"/>
        <v>553410</v>
      </c>
      <c r="S209" s="6">
        <f t="shared" si="156"/>
        <v>0</v>
      </c>
      <c r="T209" s="41"/>
      <c r="U209" s="6">
        <f t="shared" si="157"/>
        <v>0</v>
      </c>
      <c r="V209" s="41"/>
      <c r="W209" s="6">
        <f t="shared" si="158"/>
        <v>0</v>
      </c>
      <c r="X209" s="41">
        <f t="shared" si="144"/>
        <v>1</v>
      </c>
      <c r="Y209" s="5">
        <f t="shared" si="145"/>
        <v>553410</v>
      </c>
      <c r="Z209" s="41">
        <f t="shared" si="146"/>
        <v>1</v>
      </c>
      <c r="AA209" s="15">
        <v>1</v>
      </c>
      <c r="AB209" s="41">
        <f t="shared" si="147"/>
        <v>0</v>
      </c>
      <c r="AC209" s="42">
        <f t="shared" si="148"/>
        <v>0</v>
      </c>
    </row>
    <row r="210" spans="1:29" ht="15" customHeight="1" x14ac:dyDescent="0.25">
      <c r="B210" s="31" t="s">
        <v>76</v>
      </c>
      <c r="E210" s="5">
        <v>368940</v>
      </c>
      <c r="F210" s="39"/>
      <c r="G210" s="6">
        <f t="shared" si="150"/>
        <v>0</v>
      </c>
      <c r="I210" s="6">
        <f t="shared" si="151"/>
        <v>0</v>
      </c>
      <c r="K210" s="6">
        <f t="shared" si="152"/>
        <v>0</v>
      </c>
      <c r="M210" s="6">
        <f t="shared" si="153"/>
        <v>0</v>
      </c>
      <c r="O210" s="6">
        <f t="shared" si="154"/>
        <v>0</v>
      </c>
      <c r="Q210" s="6">
        <f t="shared" si="155"/>
        <v>0</v>
      </c>
      <c r="R210" s="40">
        <v>1</v>
      </c>
      <c r="S210" s="6">
        <f t="shared" si="156"/>
        <v>368940</v>
      </c>
      <c r="T210" s="41"/>
      <c r="U210" s="6">
        <f t="shared" si="157"/>
        <v>0</v>
      </c>
      <c r="V210" s="41"/>
      <c r="W210" s="6">
        <f t="shared" si="158"/>
        <v>0</v>
      </c>
      <c r="X210" s="41">
        <f t="shared" si="144"/>
        <v>1</v>
      </c>
      <c r="Y210" s="5">
        <f t="shared" si="145"/>
        <v>368940</v>
      </c>
      <c r="Z210" s="41">
        <f t="shared" si="146"/>
        <v>1</v>
      </c>
      <c r="AA210" s="15">
        <v>1</v>
      </c>
      <c r="AB210" s="41">
        <f t="shared" si="147"/>
        <v>0</v>
      </c>
      <c r="AC210" s="42">
        <f t="shared" si="148"/>
        <v>0</v>
      </c>
    </row>
    <row r="211" spans="1:29" ht="15" customHeight="1" x14ac:dyDescent="0.25">
      <c r="B211" s="31" t="s">
        <v>46</v>
      </c>
      <c r="E211" s="5">
        <v>368940</v>
      </c>
      <c r="F211" s="39"/>
      <c r="G211" s="6">
        <f t="shared" si="150"/>
        <v>0</v>
      </c>
      <c r="I211" s="6">
        <f t="shared" si="151"/>
        <v>0</v>
      </c>
      <c r="K211" s="6">
        <f t="shared" si="152"/>
        <v>0</v>
      </c>
      <c r="M211" s="6">
        <f t="shared" si="153"/>
        <v>0</v>
      </c>
      <c r="O211" s="6">
        <f t="shared" si="154"/>
        <v>0</v>
      </c>
      <c r="Q211" s="6">
        <f t="shared" si="155"/>
        <v>0</v>
      </c>
      <c r="R211" s="40">
        <v>1</v>
      </c>
      <c r="S211" s="6">
        <f t="shared" si="156"/>
        <v>368940</v>
      </c>
      <c r="T211" s="41"/>
      <c r="U211" s="6">
        <f t="shared" si="157"/>
        <v>0</v>
      </c>
      <c r="V211" s="41"/>
      <c r="W211" s="6">
        <f t="shared" si="158"/>
        <v>0</v>
      </c>
      <c r="X211" s="41">
        <f t="shared" si="144"/>
        <v>1</v>
      </c>
      <c r="Y211" s="5">
        <f t="shared" si="145"/>
        <v>368940</v>
      </c>
      <c r="Z211" s="41">
        <f t="shared" si="146"/>
        <v>1</v>
      </c>
      <c r="AA211" s="15">
        <v>1</v>
      </c>
      <c r="AB211" s="41">
        <f t="shared" si="147"/>
        <v>0</v>
      </c>
      <c r="AC211" s="42">
        <f t="shared" si="148"/>
        <v>0</v>
      </c>
    </row>
    <row r="212" spans="1:29" x14ac:dyDescent="0.25">
      <c r="B212" s="31" t="s">
        <v>81</v>
      </c>
      <c r="E212" s="5">
        <v>553410</v>
      </c>
      <c r="F212" s="39"/>
      <c r="G212" s="6">
        <f t="shared" si="150"/>
        <v>0</v>
      </c>
      <c r="I212" s="6">
        <f t="shared" si="151"/>
        <v>0</v>
      </c>
      <c r="K212" s="6">
        <f t="shared" si="152"/>
        <v>0</v>
      </c>
      <c r="M212" s="6">
        <f t="shared" si="153"/>
        <v>0</v>
      </c>
      <c r="O212" s="6">
        <f t="shared" si="154"/>
        <v>0</v>
      </c>
      <c r="Q212" s="6">
        <f t="shared" si="155"/>
        <v>0</v>
      </c>
      <c r="R212" s="40">
        <v>1</v>
      </c>
      <c r="S212" s="6">
        <f t="shared" si="156"/>
        <v>553410</v>
      </c>
      <c r="T212" s="41"/>
      <c r="U212" s="6">
        <f t="shared" si="157"/>
        <v>0</v>
      </c>
      <c r="V212" s="41"/>
      <c r="W212" s="6">
        <f t="shared" si="158"/>
        <v>0</v>
      </c>
      <c r="X212" s="41">
        <f t="shared" si="144"/>
        <v>1</v>
      </c>
      <c r="Y212" s="5">
        <f t="shared" si="145"/>
        <v>553410</v>
      </c>
      <c r="Z212" s="41">
        <f t="shared" si="146"/>
        <v>1</v>
      </c>
      <c r="AA212" s="15">
        <v>1</v>
      </c>
      <c r="AB212" s="41">
        <f t="shared" si="147"/>
        <v>0</v>
      </c>
      <c r="AC212" s="42">
        <f t="shared" si="148"/>
        <v>0</v>
      </c>
    </row>
    <row r="213" spans="1:29" x14ac:dyDescent="0.25">
      <c r="B213" s="31" t="s">
        <v>30</v>
      </c>
      <c r="E213" s="5">
        <v>368940</v>
      </c>
      <c r="F213" s="39"/>
      <c r="G213" s="6">
        <f t="shared" si="150"/>
        <v>0</v>
      </c>
      <c r="I213" s="6">
        <f t="shared" si="151"/>
        <v>0</v>
      </c>
      <c r="K213" s="6">
        <f t="shared" si="152"/>
        <v>0</v>
      </c>
      <c r="M213" s="6">
        <f t="shared" si="153"/>
        <v>0</v>
      </c>
      <c r="O213" s="6">
        <f t="shared" si="154"/>
        <v>0</v>
      </c>
      <c r="Q213" s="6">
        <f t="shared" si="155"/>
        <v>0</v>
      </c>
      <c r="R213" s="40">
        <v>0.5</v>
      </c>
      <c r="S213" s="6">
        <f t="shared" si="156"/>
        <v>184470</v>
      </c>
      <c r="T213" s="41">
        <v>0.5</v>
      </c>
      <c r="U213" s="6">
        <f t="shared" si="157"/>
        <v>184470</v>
      </c>
      <c r="V213" s="41">
        <v>0.5</v>
      </c>
      <c r="W213" s="6">
        <f t="shared" ref="W213" si="159">V213*E213</f>
        <v>184470</v>
      </c>
      <c r="X213" s="41">
        <f t="shared" si="144"/>
        <v>1</v>
      </c>
      <c r="Y213" s="5">
        <f t="shared" si="145"/>
        <v>368940</v>
      </c>
      <c r="Z213" s="41">
        <f t="shared" si="146"/>
        <v>1</v>
      </c>
      <c r="AA213" s="15">
        <v>1</v>
      </c>
      <c r="AB213" s="41">
        <f t="shared" si="147"/>
        <v>0</v>
      </c>
      <c r="AC213" s="42">
        <f t="shared" si="148"/>
        <v>0</v>
      </c>
    </row>
    <row r="214" spans="1:29" s="65" customFormat="1" x14ac:dyDescent="0.25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44"/>
        <v>0</v>
      </c>
      <c r="Y214" s="5">
        <f t="shared" si="145"/>
        <v>0</v>
      </c>
      <c r="Z214" s="41">
        <f t="shared" si="146"/>
        <v>0</v>
      </c>
      <c r="AA214" s="66">
        <v>0</v>
      </c>
      <c r="AB214" s="41">
        <f t="shared" si="147"/>
        <v>0</v>
      </c>
      <c r="AC214" s="42">
        <f t="shared" si="148"/>
        <v>0</v>
      </c>
    </row>
    <row r="215" spans="1:29" ht="15" customHeight="1" x14ac:dyDescent="0.25">
      <c r="B215" s="31" t="s">
        <v>22</v>
      </c>
      <c r="E215" s="5">
        <v>100000</v>
      </c>
      <c r="F215" s="39"/>
      <c r="G215" s="6">
        <f t="shared" ref="G215:G224" si="160">+F215*E215</f>
        <v>0</v>
      </c>
      <c r="H215" s="40">
        <v>1</v>
      </c>
      <c r="I215" s="6">
        <f t="shared" ref="I215:I224" si="161">+H215*E215</f>
        <v>100000</v>
      </c>
      <c r="K215" s="6">
        <f t="shared" ref="K215:K224" si="162">+J215*E215</f>
        <v>0</v>
      </c>
      <c r="M215" s="6">
        <f t="shared" ref="M215:M237" si="163">+L215*E215</f>
        <v>0</v>
      </c>
      <c r="O215" s="6">
        <f t="shared" ref="O215:O237" si="164">+N215*E215</f>
        <v>0</v>
      </c>
      <c r="Q215" s="6">
        <f t="shared" ref="Q215:Q237" si="165">+P215*E215</f>
        <v>0</v>
      </c>
      <c r="S215" s="6">
        <f t="shared" ref="S215:S237" si="166">+R215*E215</f>
        <v>0</v>
      </c>
      <c r="T215" s="41"/>
      <c r="U215" s="6">
        <f t="shared" ref="U215:U237" si="167">+T215*E215</f>
        <v>0</v>
      </c>
      <c r="V215" s="41"/>
      <c r="W215" s="6">
        <f t="shared" ref="W215:W235" si="168">+V215*G215</f>
        <v>0</v>
      </c>
      <c r="X215" s="41">
        <f t="shared" si="144"/>
        <v>1</v>
      </c>
      <c r="Y215" s="5">
        <f t="shared" si="145"/>
        <v>100000</v>
      </c>
      <c r="Z215" s="41">
        <f t="shared" si="146"/>
        <v>1</v>
      </c>
      <c r="AA215" s="15">
        <v>1</v>
      </c>
      <c r="AB215" s="41">
        <f t="shared" si="147"/>
        <v>0</v>
      </c>
      <c r="AC215" s="42">
        <f t="shared" si="148"/>
        <v>0</v>
      </c>
    </row>
    <row r="216" spans="1:29" ht="15" customHeight="1" x14ac:dyDescent="0.25">
      <c r="B216" s="31" t="s">
        <v>23</v>
      </c>
      <c r="E216" s="5">
        <f>1537250*0.4</f>
        <v>614900</v>
      </c>
      <c r="F216" s="39"/>
      <c r="G216" s="6">
        <f t="shared" si="160"/>
        <v>0</v>
      </c>
      <c r="H216" s="40">
        <v>1</v>
      </c>
      <c r="I216" s="6">
        <f t="shared" si="161"/>
        <v>614900</v>
      </c>
      <c r="K216" s="6">
        <f t="shared" si="162"/>
        <v>0</v>
      </c>
      <c r="M216" s="6">
        <f t="shared" si="163"/>
        <v>0</v>
      </c>
      <c r="O216" s="6">
        <f t="shared" si="164"/>
        <v>0</v>
      </c>
      <c r="Q216" s="6">
        <f t="shared" si="165"/>
        <v>0</v>
      </c>
      <c r="S216" s="6">
        <f t="shared" si="166"/>
        <v>0</v>
      </c>
      <c r="T216" s="41"/>
      <c r="U216" s="6">
        <f t="shared" si="167"/>
        <v>0</v>
      </c>
      <c r="V216" s="41"/>
      <c r="W216" s="6">
        <f t="shared" si="168"/>
        <v>0</v>
      </c>
      <c r="X216" s="41">
        <f t="shared" si="144"/>
        <v>1</v>
      </c>
      <c r="Y216" s="5">
        <f t="shared" si="145"/>
        <v>614900</v>
      </c>
      <c r="Z216" s="41">
        <f t="shared" si="146"/>
        <v>1</v>
      </c>
      <c r="AA216" s="15">
        <v>1</v>
      </c>
      <c r="AB216" s="41">
        <f t="shared" si="147"/>
        <v>0</v>
      </c>
      <c r="AC216" s="42">
        <f t="shared" si="148"/>
        <v>0</v>
      </c>
    </row>
    <row r="217" spans="1:29" ht="15" customHeight="1" x14ac:dyDescent="0.25">
      <c r="B217" s="31" t="s">
        <v>24</v>
      </c>
      <c r="E217" s="5">
        <f>1537250*0.6</f>
        <v>922350</v>
      </c>
      <c r="F217" s="39"/>
      <c r="G217" s="6">
        <f t="shared" si="160"/>
        <v>0</v>
      </c>
      <c r="I217" s="6">
        <f t="shared" si="161"/>
        <v>0</v>
      </c>
      <c r="J217" s="40">
        <v>1</v>
      </c>
      <c r="K217" s="6">
        <f t="shared" si="162"/>
        <v>922350</v>
      </c>
      <c r="M217" s="6">
        <f t="shared" si="163"/>
        <v>0</v>
      </c>
      <c r="O217" s="6">
        <f t="shared" si="164"/>
        <v>0</v>
      </c>
      <c r="Q217" s="6">
        <f t="shared" si="165"/>
        <v>0</v>
      </c>
      <c r="S217" s="6">
        <f t="shared" si="166"/>
        <v>0</v>
      </c>
      <c r="T217" s="41"/>
      <c r="U217" s="6">
        <f t="shared" si="167"/>
        <v>0</v>
      </c>
      <c r="V217" s="41"/>
      <c r="W217" s="6">
        <f t="shared" si="168"/>
        <v>0</v>
      </c>
      <c r="X217" s="41">
        <f t="shared" si="144"/>
        <v>1</v>
      </c>
      <c r="Y217" s="5">
        <f t="shared" si="145"/>
        <v>922350</v>
      </c>
      <c r="Z217" s="41">
        <f t="shared" si="146"/>
        <v>1</v>
      </c>
      <c r="AA217" s="15">
        <v>1</v>
      </c>
      <c r="AB217" s="41">
        <f t="shared" si="147"/>
        <v>0</v>
      </c>
      <c r="AC217" s="42">
        <f t="shared" si="148"/>
        <v>0</v>
      </c>
    </row>
    <row r="218" spans="1:29" ht="15" customHeight="1" x14ac:dyDescent="0.25">
      <c r="B218" s="31" t="s">
        <v>59</v>
      </c>
      <c r="E218" s="5">
        <v>1537250</v>
      </c>
      <c r="F218" s="39"/>
      <c r="G218" s="6">
        <f t="shared" si="160"/>
        <v>0</v>
      </c>
      <c r="I218" s="6">
        <f t="shared" si="161"/>
        <v>0</v>
      </c>
      <c r="K218" s="6">
        <f t="shared" si="162"/>
        <v>0</v>
      </c>
      <c r="L218" s="40">
        <v>1</v>
      </c>
      <c r="M218" s="6">
        <f t="shared" si="163"/>
        <v>1537250</v>
      </c>
      <c r="O218" s="6">
        <f t="shared" si="164"/>
        <v>0</v>
      </c>
      <c r="Q218" s="6">
        <f t="shared" si="165"/>
        <v>0</v>
      </c>
      <c r="S218" s="6">
        <f t="shared" si="166"/>
        <v>0</v>
      </c>
      <c r="T218" s="41"/>
      <c r="U218" s="6">
        <f t="shared" si="167"/>
        <v>0</v>
      </c>
      <c r="V218" s="41"/>
      <c r="W218" s="6">
        <f t="shared" si="168"/>
        <v>0</v>
      </c>
      <c r="X218" s="41">
        <f t="shared" si="144"/>
        <v>1</v>
      </c>
      <c r="Y218" s="5">
        <f t="shared" si="145"/>
        <v>1537250</v>
      </c>
      <c r="Z218" s="41">
        <f t="shared" si="146"/>
        <v>1</v>
      </c>
      <c r="AA218" s="15">
        <v>1</v>
      </c>
      <c r="AB218" s="41">
        <f t="shared" si="147"/>
        <v>0</v>
      </c>
      <c r="AC218" s="42">
        <f t="shared" si="148"/>
        <v>0</v>
      </c>
    </row>
    <row r="219" spans="1:29" ht="15" customHeight="1" x14ac:dyDescent="0.25">
      <c r="B219" s="31" t="s">
        <v>84</v>
      </c>
      <c r="E219" s="5">
        <v>3074500</v>
      </c>
      <c r="F219" s="39"/>
      <c r="G219" s="6">
        <f t="shared" si="160"/>
        <v>0</v>
      </c>
      <c r="I219" s="6">
        <f t="shared" si="161"/>
        <v>0</v>
      </c>
      <c r="K219" s="6">
        <f t="shared" si="162"/>
        <v>0</v>
      </c>
      <c r="L219" s="40">
        <v>0.5</v>
      </c>
      <c r="M219" s="6">
        <f t="shared" si="163"/>
        <v>1537250</v>
      </c>
      <c r="N219" s="40">
        <v>0.5</v>
      </c>
      <c r="O219" s="6">
        <f t="shared" si="164"/>
        <v>1537250</v>
      </c>
      <c r="Q219" s="6">
        <f t="shared" si="165"/>
        <v>0</v>
      </c>
      <c r="S219" s="6">
        <f t="shared" si="166"/>
        <v>0</v>
      </c>
      <c r="T219" s="41"/>
      <c r="U219" s="6">
        <f t="shared" si="167"/>
        <v>0</v>
      </c>
      <c r="V219" s="41"/>
      <c r="W219" s="6">
        <f t="shared" si="168"/>
        <v>0</v>
      </c>
      <c r="X219" s="41">
        <f t="shared" si="144"/>
        <v>1</v>
      </c>
      <c r="Y219" s="5">
        <f t="shared" si="145"/>
        <v>3074500</v>
      </c>
      <c r="Z219" s="41">
        <f t="shared" si="146"/>
        <v>1</v>
      </c>
      <c r="AA219" s="15">
        <v>1</v>
      </c>
      <c r="AB219" s="41">
        <f t="shared" si="147"/>
        <v>0</v>
      </c>
      <c r="AC219" s="42">
        <f t="shared" si="148"/>
        <v>0</v>
      </c>
    </row>
    <row r="220" spans="1:29" ht="15" customHeight="1" x14ac:dyDescent="0.25">
      <c r="B220" s="31" t="s">
        <v>69</v>
      </c>
      <c r="E220" s="5">
        <v>3074500</v>
      </c>
      <c r="F220" s="39"/>
      <c r="G220" s="6">
        <f t="shared" si="160"/>
        <v>0</v>
      </c>
      <c r="I220" s="6">
        <f t="shared" si="161"/>
        <v>0</v>
      </c>
      <c r="K220" s="6">
        <f t="shared" si="162"/>
        <v>0</v>
      </c>
      <c r="M220" s="6">
        <f t="shared" si="163"/>
        <v>0</v>
      </c>
      <c r="O220" s="6">
        <f t="shared" si="164"/>
        <v>0</v>
      </c>
      <c r="P220" s="40">
        <v>1</v>
      </c>
      <c r="Q220" s="6">
        <f t="shared" si="165"/>
        <v>3074500</v>
      </c>
      <c r="S220" s="6">
        <f t="shared" si="166"/>
        <v>0</v>
      </c>
      <c r="T220" s="41"/>
      <c r="U220" s="6">
        <f t="shared" si="167"/>
        <v>0</v>
      </c>
      <c r="V220" s="41"/>
      <c r="W220" s="6">
        <f t="shared" si="168"/>
        <v>0</v>
      </c>
      <c r="X220" s="41">
        <f t="shared" si="144"/>
        <v>1</v>
      </c>
      <c r="Y220" s="5">
        <f t="shared" si="145"/>
        <v>3074500</v>
      </c>
      <c r="Z220" s="41">
        <f t="shared" si="146"/>
        <v>1</v>
      </c>
      <c r="AA220" s="15">
        <v>1</v>
      </c>
      <c r="AB220" s="41">
        <f t="shared" si="147"/>
        <v>0</v>
      </c>
      <c r="AC220" s="42">
        <f t="shared" si="148"/>
        <v>0</v>
      </c>
    </row>
    <row r="221" spans="1:29" ht="15" customHeight="1" x14ac:dyDescent="0.25">
      <c r="B221" s="31" t="s">
        <v>85</v>
      </c>
      <c r="E221" s="5">
        <v>3074500</v>
      </c>
      <c r="F221" s="39"/>
      <c r="G221" s="6">
        <f t="shared" si="160"/>
        <v>0</v>
      </c>
      <c r="I221" s="6">
        <f t="shared" si="161"/>
        <v>0</v>
      </c>
      <c r="K221" s="6">
        <f t="shared" si="162"/>
        <v>0</v>
      </c>
      <c r="M221" s="6">
        <f t="shared" si="163"/>
        <v>0</v>
      </c>
      <c r="N221" s="40">
        <v>0.4</v>
      </c>
      <c r="O221" s="6">
        <f t="shared" si="164"/>
        <v>1229800</v>
      </c>
      <c r="P221" s="40">
        <v>9.9999999999999978E-2</v>
      </c>
      <c r="Q221" s="6">
        <f t="shared" si="165"/>
        <v>307449.99999999994</v>
      </c>
      <c r="R221" s="40">
        <v>0.5</v>
      </c>
      <c r="S221" s="6">
        <f t="shared" si="166"/>
        <v>1537250</v>
      </c>
      <c r="T221" s="41"/>
      <c r="U221" s="6">
        <f t="shared" si="167"/>
        <v>0</v>
      </c>
      <c r="V221" s="41"/>
      <c r="W221" s="6">
        <f t="shared" si="168"/>
        <v>0</v>
      </c>
      <c r="X221" s="41">
        <f t="shared" si="144"/>
        <v>1</v>
      </c>
      <c r="Y221" s="5">
        <f t="shared" si="145"/>
        <v>3074500</v>
      </c>
      <c r="Z221" s="41">
        <f t="shared" si="146"/>
        <v>1</v>
      </c>
      <c r="AA221" s="15">
        <v>1</v>
      </c>
      <c r="AB221" s="41">
        <f t="shared" si="147"/>
        <v>0</v>
      </c>
      <c r="AC221" s="42">
        <f t="shared" si="148"/>
        <v>0</v>
      </c>
    </row>
    <row r="222" spans="1:29" ht="15" customHeight="1" x14ac:dyDescent="0.25">
      <c r="B222" s="31" t="s">
        <v>76</v>
      </c>
      <c r="E222" s="5">
        <v>3074500</v>
      </c>
      <c r="F222" s="39"/>
      <c r="G222" s="6">
        <f t="shared" si="160"/>
        <v>0</v>
      </c>
      <c r="I222" s="6">
        <f t="shared" si="161"/>
        <v>0</v>
      </c>
      <c r="K222" s="6">
        <f t="shared" si="162"/>
        <v>0</v>
      </c>
      <c r="M222" s="6">
        <f t="shared" si="163"/>
        <v>0</v>
      </c>
      <c r="O222" s="6">
        <f t="shared" si="164"/>
        <v>0</v>
      </c>
      <c r="Q222" s="6">
        <f t="shared" si="165"/>
        <v>0</v>
      </c>
      <c r="R222" s="40">
        <v>1</v>
      </c>
      <c r="S222" s="6">
        <f t="shared" si="166"/>
        <v>3074500</v>
      </c>
      <c r="T222" s="41"/>
      <c r="U222" s="6">
        <f t="shared" si="167"/>
        <v>0</v>
      </c>
      <c r="V222" s="41"/>
      <c r="W222" s="6">
        <f t="shared" si="168"/>
        <v>0</v>
      </c>
      <c r="X222" s="41">
        <f t="shared" si="144"/>
        <v>1</v>
      </c>
      <c r="Y222" s="5">
        <f t="shared" si="145"/>
        <v>3074500</v>
      </c>
      <c r="Z222" s="41">
        <f t="shared" si="146"/>
        <v>1</v>
      </c>
      <c r="AA222" s="15">
        <v>1</v>
      </c>
      <c r="AB222" s="41">
        <f t="shared" si="147"/>
        <v>0</v>
      </c>
      <c r="AC222" s="42">
        <f t="shared" si="148"/>
        <v>0</v>
      </c>
    </row>
    <row r="223" spans="1:29" x14ac:dyDescent="0.25">
      <c r="B223" s="31" t="s">
        <v>46</v>
      </c>
      <c r="E223" s="5">
        <v>3074500</v>
      </c>
      <c r="F223" s="39"/>
      <c r="G223" s="6">
        <f t="shared" si="160"/>
        <v>0</v>
      </c>
      <c r="I223" s="6">
        <f t="shared" si="161"/>
        <v>0</v>
      </c>
      <c r="K223" s="6">
        <f t="shared" si="162"/>
        <v>0</v>
      </c>
      <c r="M223" s="6">
        <f t="shared" si="163"/>
        <v>0</v>
      </c>
      <c r="O223" s="6">
        <f t="shared" si="164"/>
        <v>0</v>
      </c>
      <c r="Q223" s="6">
        <f t="shared" si="165"/>
        <v>0</v>
      </c>
      <c r="R223" s="40">
        <v>1</v>
      </c>
      <c r="S223" s="6">
        <f t="shared" si="166"/>
        <v>3074500</v>
      </c>
      <c r="T223" s="41"/>
      <c r="U223" s="6">
        <f t="shared" si="167"/>
        <v>0</v>
      </c>
      <c r="V223" s="41"/>
      <c r="W223" s="6">
        <f t="shared" si="168"/>
        <v>0</v>
      </c>
      <c r="X223" s="41">
        <f t="shared" si="144"/>
        <v>1</v>
      </c>
      <c r="Y223" s="5">
        <f t="shared" si="145"/>
        <v>3074500</v>
      </c>
      <c r="Z223" s="41">
        <f t="shared" si="146"/>
        <v>1</v>
      </c>
      <c r="AA223" s="15">
        <v>1</v>
      </c>
      <c r="AB223" s="41">
        <f t="shared" si="147"/>
        <v>0</v>
      </c>
      <c r="AC223" s="42">
        <f t="shared" si="148"/>
        <v>0</v>
      </c>
    </row>
    <row r="224" spans="1:29" x14ac:dyDescent="0.25">
      <c r="B224" s="31" t="s">
        <v>30</v>
      </c>
      <c r="E224" s="5">
        <v>3074500</v>
      </c>
      <c r="F224" s="39"/>
      <c r="G224" s="6">
        <f t="shared" si="160"/>
        <v>0</v>
      </c>
      <c r="I224" s="6">
        <f t="shared" si="161"/>
        <v>0</v>
      </c>
      <c r="K224" s="6">
        <f t="shared" si="162"/>
        <v>0</v>
      </c>
      <c r="M224" s="6">
        <f t="shared" si="163"/>
        <v>0</v>
      </c>
      <c r="O224" s="6">
        <f t="shared" si="164"/>
        <v>0</v>
      </c>
      <c r="Q224" s="6">
        <f t="shared" si="165"/>
        <v>0</v>
      </c>
      <c r="R224" s="40">
        <v>0.5</v>
      </c>
      <c r="S224" s="6">
        <f t="shared" si="166"/>
        <v>1537250</v>
      </c>
      <c r="T224" s="41">
        <v>0.5</v>
      </c>
      <c r="U224" s="6">
        <f t="shared" si="167"/>
        <v>1537250</v>
      </c>
      <c r="V224" s="41">
        <v>0.5</v>
      </c>
      <c r="W224" s="6">
        <f t="shared" ref="W224" si="169">V224*E224</f>
        <v>1537250</v>
      </c>
      <c r="X224" s="41">
        <f t="shared" si="144"/>
        <v>1</v>
      </c>
      <c r="Y224" s="5">
        <f t="shared" si="145"/>
        <v>3074500</v>
      </c>
      <c r="Z224" s="41">
        <f t="shared" si="146"/>
        <v>1</v>
      </c>
      <c r="AA224" s="15">
        <v>1</v>
      </c>
      <c r="AB224" s="41">
        <f t="shared" si="147"/>
        <v>0</v>
      </c>
      <c r="AC224" s="42">
        <f t="shared" si="148"/>
        <v>0</v>
      </c>
    </row>
    <row r="225" spans="1:29" x14ac:dyDescent="0.25">
      <c r="B225" s="35" t="s">
        <v>31</v>
      </c>
      <c r="E225" s="5"/>
      <c r="F225" s="39"/>
      <c r="M225" s="6">
        <f t="shared" si="163"/>
        <v>0</v>
      </c>
      <c r="O225" s="6">
        <f t="shared" si="164"/>
        <v>0</v>
      </c>
      <c r="Q225" s="6">
        <f t="shared" si="165"/>
        <v>0</v>
      </c>
      <c r="S225" s="6">
        <f t="shared" si="166"/>
        <v>0</v>
      </c>
      <c r="T225" s="41"/>
      <c r="U225" s="6">
        <f t="shared" si="167"/>
        <v>0</v>
      </c>
      <c r="V225" s="41"/>
      <c r="W225" s="6">
        <f t="shared" si="168"/>
        <v>0</v>
      </c>
      <c r="X225" s="41">
        <f t="shared" si="144"/>
        <v>0</v>
      </c>
      <c r="Y225" s="5">
        <f t="shared" si="145"/>
        <v>0</v>
      </c>
      <c r="Z225" s="41">
        <f t="shared" si="146"/>
        <v>0</v>
      </c>
      <c r="AA225" s="15">
        <v>0</v>
      </c>
      <c r="AB225" s="41">
        <f t="shared" si="147"/>
        <v>0</v>
      </c>
      <c r="AC225" s="42">
        <f t="shared" si="148"/>
        <v>0</v>
      </c>
    </row>
    <row r="226" spans="1:29" x14ac:dyDescent="0.25">
      <c r="B226" s="35" t="s">
        <v>86</v>
      </c>
      <c r="C226" s="4">
        <v>4611750</v>
      </c>
      <c r="E226" s="5"/>
      <c r="F226" s="39"/>
      <c r="M226" s="6">
        <f t="shared" si="163"/>
        <v>0</v>
      </c>
      <c r="O226" s="6">
        <f t="shared" si="164"/>
        <v>0</v>
      </c>
      <c r="Q226" s="6">
        <f t="shared" si="165"/>
        <v>0</v>
      </c>
      <c r="S226" s="6">
        <f t="shared" si="166"/>
        <v>0</v>
      </c>
      <c r="T226" s="41"/>
      <c r="U226" s="6">
        <f t="shared" si="167"/>
        <v>0</v>
      </c>
      <c r="V226" s="41"/>
      <c r="W226" s="6">
        <f t="shared" si="168"/>
        <v>0</v>
      </c>
      <c r="X226" s="41">
        <f t="shared" si="144"/>
        <v>0</v>
      </c>
      <c r="Y226" s="5">
        <f t="shared" si="145"/>
        <v>0</v>
      </c>
      <c r="Z226" s="41">
        <f t="shared" si="146"/>
        <v>0</v>
      </c>
      <c r="AA226" s="15">
        <v>0</v>
      </c>
      <c r="AB226" s="41">
        <f t="shared" si="147"/>
        <v>0</v>
      </c>
      <c r="AC226" s="42">
        <f t="shared" si="148"/>
        <v>0</v>
      </c>
    </row>
    <row r="227" spans="1:29" ht="15" customHeight="1" x14ac:dyDescent="0.25">
      <c r="B227" s="31" t="s">
        <v>33</v>
      </c>
      <c r="E227" s="5">
        <f>+C226*0.85</f>
        <v>3919987.5</v>
      </c>
      <c r="F227" s="39"/>
      <c r="M227" s="6">
        <f t="shared" si="163"/>
        <v>0</v>
      </c>
      <c r="N227" s="40">
        <v>1</v>
      </c>
      <c r="O227" s="6">
        <f t="shared" si="164"/>
        <v>3919987.5</v>
      </c>
      <c r="Q227" s="6">
        <f t="shared" si="165"/>
        <v>0</v>
      </c>
      <c r="S227" s="6">
        <f t="shared" si="166"/>
        <v>0</v>
      </c>
      <c r="T227" s="41"/>
      <c r="U227" s="6">
        <f t="shared" si="167"/>
        <v>0</v>
      </c>
      <c r="V227" s="41"/>
      <c r="W227" s="6">
        <f t="shared" si="168"/>
        <v>0</v>
      </c>
      <c r="X227" s="41">
        <f t="shared" si="144"/>
        <v>1</v>
      </c>
      <c r="Y227" s="5">
        <f t="shared" si="145"/>
        <v>3919987.5</v>
      </c>
      <c r="Z227" s="41">
        <f t="shared" si="146"/>
        <v>1</v>
      </c>
      <c r="AA227" s="15">
        <v>1</v>
      </c>
      <c r="AB227" s="41">
        <f t="shared" si="147"/>
        <v>0</v>
      </c>
      <c r="AC227" s="42">
        <f t="shared" si="148"/>
        <v>0</v>
      </c>
    </row>
    <row r="228" spans="1:29" x14ac:dyDescent="0.25">
      <c r="B228" s="31" t="s">
        <v>34</v>
      </c>
      <c r="E228" s="5">
        <f>+C226*0.1</f>
        <v>461175</v>
      </c>
      <c r="F228" s="39"/>
      <c r="M228" s="6">
        <f t="shared" si="163"/>
        <v>0</v>
      </c>
      <c r="O228" s="6">
        <f t="shared" si="164"/>
        <v>0</v>
      </c>
      <c r="Q228" s="6">
        <f t="shared" si="165"/>
        <v>0</v>
      </c>
      <c r="R228" s="40">
        <v>1</v>
      </c>
      <c r="S228" s="6">
        <f t="shared" si="166"/>
        <v>461175</v>
      </c>
      <c r="T228" s="41"/>
      <c r="U228" s="6">
        <f t="shared" si="167"/>
        <v>0</v>
      </c>
      <c r="V228" s="41"/>
      <c r="W228" s="6">
        <f t="shared" si="168"/>
        <v>0</v>
      </c>
      <c r="X228" s="41">
        <f t="shared" si="144"/>
        <v>1</v>
      </c>
      <c r="Y228" s="5">
        <f t="shared" si="145"/>
        <v>461175</v>
      </c>
      <c r="Z228" s="41">
        <f t="shared" si="146"/>
        <v>1</v>
      </c>
      <c r="AA228" s="15">
        <v>1</v>
      </c>
      <c r="AB228" s="41">
        <f t="shared" si="147"/>
        <v>0</v>
      </c>
      <c r="AC228" s="42">
        <f t="shared" si="148"/>
        <v>0</v>
      </c>
    </row>
    <row r="229" spans="1:29" x14ac:dyDescent="0.25">
      <c r="B229" s="31" t="s">
        <v>35</v>
      </c>
      <c r="E229" s="5">
        <f>+C226*0.05</f>
        <v>230587.5</v>
      </c>
      <c r="F229" s="39"/>
      <c r="M229" s="6">
        <f t="shared" si="163"/>
        <v>0</v>
      </c>
      <c r="O229" s="6">
        <f t="shared" si="164"/>
        <v>0</v>
      </c>
      <c r="Q229" s="6">
        <f t="shared" si="165"/>
        <v>0</v>
      </c>
      <c r="S229" s="6">
        <f t="shared" si="166"/>
        <v>0</v>
      </c>
      <c r="T229" s="41">
        <v>1</v>
      </c>
      <c r="U229" s="6">
        <f t="shared" si="167"/>
        <v>230587.5</v>
      </c>
      <c r="V229" s="41">
        <v>1</v>
      </c>
      <c r="W229" s="6">
        <f t="shared" ref="W229" si="170">V229*E229</f>
        <v>230587.5</v>
      </c>
      <c r="X229" s="41">
        <f t="shared" si="144"/>
        <v>1</v>
      </c>
      <c r="Y229" s="5">
        <f t="shared" si="145"/>
        <v>230587.5</v>
      </c>
      <c r="Z229" s="41">
        <f t="shared" si="146"/>
        <v>1</v>
      </c>
      <c r="AA229" s="15">
        <v>1</v>
      </c>
      <c r="AB229" s="41">
        <f t="shared" si="147"/>
        <v>0</v>
      </c>
      <c r="AC229" s="42">
        <f t="shared" si="148"/>
        <v>0</v>
      </c>
    </row>
    <row r="230" spans="1:29" x14ac:dyDescent="0.25">
      <c r="B230" s="35" t="s">
        <v>87</v>
      </c>
      <c r="C230" s="4">
        <v>3074500</v>
      </c>
      <c r="E230" s="5"/>
      <c r="F230" s="39"/>
      <c r="M230" s="6">
        <f t="shared" si="163"/>
        <v>0</v>
      </c>
      <c r="O230" s="6">
        <f t="shared" si="164"/>
        <v>0</v>
      </c>
      <c r="Q230" s="6">
        <f t="shared" si="165"/>
        <v>0</v>
      </c>
      <c r="S230" s="6">
        <f t="shared" si="166"/>
        <v>0</v>
      </c>
      <c r="T230" s="41"/>
      <c r="U230" s="6">
        <f t="shared" si="167"/>
        <v>0</v>
      </c>
      <c r="V230" s="41"/>
      <c r="W230" s="6">
        <f t="shared" si="168"/>
        <v>0</v>
      </c>
      <c r="X230" s="41">
        <f t="shared" si="144"/>
        <v>0</v>
      </c>
      <c r="Y230" s="5">
        <f t="shared" si="145"/>
        <v>0</v>
      </c>
      <c r="Z230" s="41">
        <f t="shared" si="146"/>
        <v>0</v>
      </c>
      <c r="AA230" s="15">
        <v>0</v>
      </c>
      <c r="AB230" s="41">
        <f t="shared" si="147"/>
        <v>0</v>
      </c>
      <c r="AC230" s="42">
        <f t="shared" si="148"/>
        <v>0</v>
      </c>
    </row>
    <row r="231" spans="1:29" ht="15" customHeight="1" x14ac:dyDescent="0.25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63"/>
        <v>2613325</v>
      </c>
      <c r="O231" s="6">
        <f t="shared" si="164"/>
        <v>0</v>
      </c>
      <c r="Q231" s="6">
        <f t="shared" si="165"/>
        <v>0</v>
      </c>
      <c r="S231" s="6">
        <f t="shared" si="166"/>
        <v>0</v>
      </c>
      <c r="T231" s="41"/>
      <c r="U231" s="6">
        <f t="shared" si="167"/>
        <v>0</v>
      </c>
      <c r="V231" s="41"/>
      <c r="W231" s="6">
        <f t="shared" si="168"/>
        <v>0</v>
      </c>
      <c r="X231" s="41">
        <f t="shared" si="144"/>
        <v>1</v>
      </c>
      <c r="Y231" s="5">
        <f t="shared" si="145"/>
        <v>2613325</v>
      </c>
      <c r="Z231" s="41">
        <f t="shared" si="146"/>
        <v>1</v>
      </c>
      <c r="AA231" s="15">
        <v>1</v>
      </c>
      <c r="AB231" s="41">
        <f t="shared" si="147"/>
        <v>0</v>
      </c>
      <c r="AC231" s="42">
        <f t="shared" si="148"/>
        <v>0</v>
      </c>
    </row>
    <row r="232" spans="1:29" x14ac:dyDescent="0.25">
      <c r="B232" s="31" t="s">
        <v>34</v>
      </c>
      <c r="E232" s="5">
        <f>+C230*0.1</f>
        <v>307450</v>
      </c>
      <c r="F232" s="39"/>
      <c r="M232" s="6">
        <f t="shared" si="163"/>
        <v>0</v>
      </c>
      <c r="O232" s="6">
        <f t="shared" si="164"/>
        <v>0</v>
      </c>
      <c r="Q232" s="6">
        <f t="shared" si="165"/>
        <v>0</v>
      </c>
      <c r="R232" s="40">
        <v>1</v>
      </c>
      <c r="S232" s="6">
        <f t="shared" si="166"/>
        <v>307450</v>
      </c>
      <c r="T232" s="41"/>
      <c r="U232" s="6">
        <f t="shared" si="167"/>
        <v>0</v>
      </c>
      <c r="V232" s="41"/>
      <c r="W232" s="6">
        <f t="shared" si="168"/>
        <v>0</v>
      </c>
      <c r="X232" s="41">
        <f t="shared" si="144"/>
        <v>1</v>
      </c>
      <c r="Y232" s="5">
        <f t="shared" si="145"/>
        <v>307450</v>
      </c>
      <c r="Z232" s="41">
        <f t="shared" si="146"/>
        <v>1</v>
      </c>
      <c r="AA232" s="15">
        <v>1</v>
      </c>
      <c r="AB232" s="41">
        <f t="shared" si="147"/>
        <v>0</v>
      </c>
      <c r="AC232" s="42">
        <f t="shared" si="148"/>
        <v>0</v>
      </c>
    </row>
    <row r="233" spans="1:29" x14ac:dyDescent="0.25">
      <c r="B233" s="31" t="s">
        <v>35</v>
      </c>
      <c r="E233" s="5">
        <f>+C230*0.05</f>
        <v>153725</v>
      </c>
      <c r="F233" s="39"/>
      <c r="M233" s="6">
        <f t="shared" si="163"/>
        <v>0</v>
      </c>
      <c r="O233" s="6">
        <f t="shared" si="164"/>
        <v>0</v>
      </c>
      <c r="Q233" s="6">
        <f t="shared" si="165"/>
        <v>0</v>
      </c>
      <c r="S233" s="6">
        <f t="shared" si="166"/>
        <v>0</v>
      </c>
      <c r="T233" s="41">
        <v>1</v>
      </c>
      <c r="U233" s="6">
        <f t="shared" si="167"/>
        <v>153725</v>
      </c>
      <c r="V233" s="41">
        <v>1</v>
      </c>
      <c r="W233" s="6">
        <f t="shared" ref="W233" si="171">V233*E233</f>
        <v>153725</v>
      </c>
      <c r="X233" s="41">
        <f t="shared" si="144"/>
        <v>1</v>
      </c>
      <c r="Y233" s="5">
        <f t="shared" si="145"/>
        <v>153725</v>
      </c>
      <c r="Z233" s="41">
        <f t="shared" si="146"/>
        <v>1</v>
      </c>
      <c r="AA233" s="15">
        <v>1</v>
      </c>
      <c r="AB233" s="41">
        <f t="shared" si="147"/>
        <v>0</v>
      </c>
      <c r="AC233" s="42">
        <f t="shared" si="148"/>
        <v>0</v>
      </c>
    </row>
    <row r="234" spans="1:29" x14ac:dyDescent="0.25">
      <c r="B234" s="35" t="s">
        <v>88</v>
      </c>
      <c r="C234" s="4">
        <v>1537250</v>
      </c>
      <c r="E234" s="5"/>
      <c r="F234" s="39"/>
      <c r="M234" s="6">
        <f t="shared" si="163"/>
        <v>0</v>
      </c>
      <c r="O234" s="6">
        <f t="shared" si="164"/>
        <v>0</v>
      </c>
      <c r="Q234" s="6">
        <f t="shared" si="165"/>
        <v>0</v>
      </c>
      <c r="S234" s="6">
        <f t="shared" si="166"/>
        <v>0</v>
      </c>
      <c r="T234" s="41"/>
      <c r="U234" s="6">
        <f t="shared" si="167"/>
        <v>0</v>
      </c>
      <c r="V234" s="41"/>
      <c r="W234" s="6">
        <f t="shared" si="168"/>
        <v>0</v>
      </c>
      <c r="X234" s="41">
        <f t="shared" si="144"/>
        <v>0</v>
      </c>
      <c r="Y234" s="5">
        <f t="shared" si="145"/>
        <v>0</v>
      </c>
      <c r="Z234" s="41">
        <f t="shared" si="146"/>
        <v>0</v>
      </c>
      <c r="AA234" s="15">
        <v>0</v>
      </c>
      <c r="AB234" s="41">
        <f t="shared" si="147"/>
        <v>0</v>
      </c>
      <c r="AC234" s="42">
        <f t="shared" si="148"/>
        <v>0</v>
      </c>
    </row>
    <row r="235" spans="1:29" ht="15" customHeight="1" x14ac:dyDescent="0.25">
      <c r="B235" s="31" t="s">
        <v>33</v>
      </c>
      <c r="E235" s="5">
        <f>+C234*0.85</f>
        <v>1306662.5</v>
      </c>
      <c r="F235" s="39"/>
      <c r="M235" s="6">
        <f t="shared" si="163"/>
        <v>0</v>
      </c>
      <c r="O235" s="6">
        <f t="shared" si="164"/>
        <v>0</v>
      </c>
      <c r="P235" s="40">
        <v>1</v>
      </c>
      <c r="Q235" s="6">
        <f t="shared" si="165"/>
        <v>1306662.5</v>
      </c>
      <c r="S235" s="6">
        <f t="shared" si="166"/>
        <v>0</v>
      </c>
      <c r="T235" s="41"/>
      <c r="U235" s="6">
        <f t="shared" si="167"/>
        <v>0</v>
      </c>
      <c r="V235" s="41"/>
      <c r="W235" s="6">
        <f t="shared" si="168"/>
        <v>0</v>
      </c>
      <c r="X235" s="41">
        <f t="shared" si="144"/>
        <v>1</v>
      </c>
      <c r="Y235" s="5">
        <f t="shared" si="145"/>
        <v>1306662.5</v>
      </c>
      <c r="Z235" s="41">
        <f t="shared" si="146"/>
        <v>1</v>
      </c>
      <c r="AA235" s="15">
        <v>1</v>
      </c>
      <c r="AB235" s="41">
        <f t="shared" si="147"/>
        <v>0</v>
      </c>
      <c r="AC235" s="42">
        <f t="shared" si="148"/>
        <v>0</v>
      </c>
    </row>
    <row r="236" spans="1:29" x14ac:dyDescent="0.25">
      <c r="B236" s="31" t="s">
        <v>34</v>
      </c>
      <c r="E236" s="5">
        <f>+C234*0.1</f>
        <v>153725</v>
      </c>
      <c r="F236" s="39"/>
      <c r="M236" s="6">
        <f t="shared" si="163"/>
        <v>0</v>
      </c>
      <c r="O236" s="6">
        <f t="shared" si="164"/>
        <v>0</v>
      </c>
      <c r="Q236" s="6">
        <f t="shared" si="165"/>
        <v>0</v>
      </c>
      <c r="S236" s="6">
        <f t="shared" si="166"/>
        <v>0</v>
      </c>
      <c r="T236" s="41">
        <v>1</v>
      </c>
      <c r="U236" s="6">
        <f t="shared" si="167"/>
        <v>153725</v>
      </c>
      <c r="V236" s="41">
        <v>1</v>
      </c>
      <c r="W236" s="6">
        <f t="shared" ref="W236:W237" si="172">V236*E236</f>
        <v>153725</v>
      </c>
      <c r="X236" s="41">
        <f t="shared" si="144"/>
        <v>1</v>
      </c>
      <c r="Y236" s="5">
        <f t="shared" si="145"/>
        <v>153725</v>
      </c>
      <c r="Z236" s="41">
        <f t="shared" si="146"/>
        <v>1</v>
      </c>
      <c r="AA236" s="15">
        <v>1</v>
      </c>
      <c r="AB236" s="41">
        <f t="shared" si="147"/>
        <v>0</v>
      </c>
      <c r="AC236" s="42">
        <f t="shared" si="148"/>
        <v>0</v>
      </c>
    </row>
    <row r="237" spans="1:29" x14ac:dyDescent="0.25">
      <c r="B237" s="31" t="s">
        <v>35</v>
      </c>
      <c r="E237" s="5">
        <f>+C234*0.05</f>
        <v>76862.5</v>
      </c>
      <c r="F237" s="39"/>
      <c r="M237" s="6">
        <f t="shared" si="163"/>
        <v>0</v>
      </c>
      <c r="O237" s="6">
        <f t="shared" si="164"/>
        <v>0</v>
      </c>
      <c r="Q237" s="6">
        <f t="shared" si="165"/>
        <v>0</v>
      </c>
      <c r="S237" s="6">
        <f t="shared" si="166"/>
        <v>0</v>
      </c>
      <c r="T237" s="41">
        <v>1</v>
      </c>
      <c r="U237" s="6">
        <f t="shared" si="167"/>
        <v>76862.5</v>
      </c>
      <c r="V237" s="41">
        <v>1</v>
      </c>
      <c r="W237" s="6">
        <f t="shared" si="172"/>
        <v>76862.5</v>
      </c>
      <c r="X237" s="41">
        <f t="shared" si="144"/>
        <v>1</v>
      </c>
      <c r="Y237" s="5">
        <f t="shared" si="145"/>
        <v>76862.5</v>
      </c>
      <c r="Z237" s="41">
        <f t="shared" si="146"/>
        <v>1</v>
      </c>
      <c r="AA237" s="15">
        <v>1</v>
      </c>
      <c r="AB237" s="41">
        <f t="shared" si="147"/>
        <v>0</v>
      </c>
      <c r="AC237" s="42">
        <f t="shared" si="148"/>
        <v>0</v>
      </c>
    </row>
    <row r="238" spans="1:29" s="65" customFormat="1" x14ac:dyDescent="0.25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44"/>
        <v>0</v>
      </c>
      <c r="Y238" s="5">
        <f t="shared" si="145"/>
        <v>0</v>
      </c>
      <c r="Z238" s="41">
        <f t="shared" si="146"/>
        <v>0</v>
      </c>
      <c r="AA238" s="66">
        <v>0</v>
      </c>
      <c r="AB238" s="41">
        <f t="shared" si="147"/>
        <v>0</v>
      </c>
      <c r="AC238" s="42">
        <f t="shared" si="148"/>
        <v>0</v>
      </c>
    </row>
    <row r="239" spans="1:29" ht="15" customHeight="1" x14ac:dyDescent="0.25">
      <c r="B239" s="31" t="s">
        <v>22</v>
      </c>
      <c r="E239" s="5">
        <v>50000</v>
      </c>
      <c r="F239" s="39"/>
      <c r="G239" s="6">
        <f t="shared" ref="G239:G241" si="173">+F239*E239</f>
        <v>0</v>
      </c>
      <c r="I239" s="6">
        <f t="shared" ref="I239:I245" si="174">+H239*E239</f>
        <v>0</v>
      </c>
      <c r="J239" s="40">
        <v>1</v>
      </c>
      <c r="K239" s="6">
        <f t="shared" ref="K239:K245" si="175">+J239*E239</f>
        <v>50000</v>
      </c>
      <c r="M239" s="6">
        <f t="shared" ref="M239:M251" si="176">+L239*E239</f>
        <v>0</v>
      </c>
      <c r="O239" s="6">
        <f t="shared" ref="O239:O251" si="177">+N239*E239</f>
        <v>0</v>
      </c>
      <c r="Q239" s="6">
        <f t="shared" ref="Q239:Q251" si="178">+P239*E239</f>
        <v>0</v>
      </c>
      <c r="S239" s="6">
        <f t="shared" ref="S239:S251" si="179">+R239*E239</f>
        <v>0</v>
      </c>
      <c r="T239" s="41"/>
      <c r="U239" s="6">
        <f t="shared" ref="U239:U251" si="180">+T239*E239</f>
        <v>0</v>
      </c>
      <c r="V239" s="41"/>
      <c r="W239" s="6">
        <f t="shared" ref="W239:W251" si="181">+V239*G239</f>
        <v>0</v>
      </c>
      <c r="X239" s="41">
        <f t="shared" si="144"/>
        <v>1</v>
      </c>
      <c r="Y239" s="5">
        <f t="shared" si="145"/>
        <v>50000</v>
      </c>
      <c r="Z239" s="41">
        <f t="shared" si="146"/>
        <v>1</v>
      </c>
      <c r="AA239" s="15">
        <v>1</v>
      </c>
      <c r="AB239" s="41">
        <f t="shared" si="147"/>
        <v>0</v>
      </c>
      <c r="AC239" s="42">
        <f t="shared" si="148"/>
        <v>0</v>
      </c>
    </row>
    <row r="240" spans="1:29" ht="15" customHeight="1" x14ac:dyDescent="0.25">
      <c r="B240" s="31" t="s">
        <v>23</v>
      </c>
      <c r="E240" s="5">
        <f>1844700*0.4</f>
        <v>737880</v>
      </c>
      <c r="F240" s="39"/>
      <c r="G240" s="6">
        <f t="shared" si="173"/>
        <v>0</v>
      </c>
      <c r="I240" s="6">
        <f t="shared" si="174"/>
        <v>0</v>
      </c>
      <c r="J240" s="40">
        <v>1</v>
      </c>
      <c r="K240" s="6">
        <f t="shared" si="175"/>
        <v>737880</v>
      </c>
      <c r="M240" s="6">
        <f t="shared" si="176"/>
        <v>0</v>
      </c>
      <c r="O240" s="6">
        <f t="shared" si="177"/>
        <v>0</v>
      </c>
      <c r="Q240" s="6">
        <f t="shared" si="178"/>
        <v>0</v>
      </c>
      <c r="S240" s="6">
        <f t="shared" si="179"/>
        <v>0</v>
      </c>
      <c r="T240" s="41"/>
      <c r="U240" s="6">
        <f t="shared" si="180"/>
        <v>0</v>
      </c>
      <c r="V240" s="41"/>
      <c r="W240" s="6">
        <f t="shared" si="181"/>
        <v>0</v>
      </c>
      <c r="X240" s="41">
        <f t="shared" si="144"/>
        <v>1</v>
      </c>
      <c r="Y240" s="5">
        <f t="shared" si="145"/>
        <v>737880</v>
      </c>
      <c r="Z240" s="41">
        <f t="shared" si="146"/>
        <v>1</v>
      </c>
      <c r="AA240" s="15">
        <v>1</v>
      </c>
      <c r="AB240" s="41">
        <f t="shared" si="147"/>
        <v>0</v>
      </c>
      <c r="AC240" s="42">
        <f t="shared" si="148"/>
        <v>0</v>
      </c>
    </row>
    <row r="241" spans="1:29" ht="15" customHeight="1" x14ac:dyDescent="0.25">
      <c r="B241" s="31" t="s">
        <v>24</v>
      </c>
      <c r="E241" s="5">
        <f>1844700*0.6</f>
        <v>1106820</v>
      </c>
      <c r="F241" s="39"/>
      <c r="G241" s="6">
        <f t="shared" si="173"/>
        <v>0</v>
      </c>
      <c r="I241" s="6">
        <f t="shared" si="174"/>
        <v>0</v>
      </c>
      <c r="J241" s="40">
        <v>1</v>
      </c>
      <c r="K241" s="6">
        <f t="shared" si="175"/>
        <v>1106820</v>
      </c>
      <c r="M241" s="6">
        <f t="shared" si="176"/>
        <v>0</v>
      </c>
      <c r="O241" s="6">
        <f t="shared" si="177"/>
        <v>0</v>
      </c>
      <c r="Q241" s="6">
        <f t="shared" si="178"/>
        <v>0</v>
      </c>
      <c r="S241" s="6">
        <f t="shared" si="179"/>
        <v>0</v>
      </c>
      <c r="T241" s="41"/>
      <c r="U241" s="6">
        <f t="shared" si="180"/>
        <v>0</v>
      </c>
      <c r="V241" s="41"/>
      <c r="W241" s="6">
        <f t="shared" si="181"/>
        <v>0</v>
      </c>
      <c r="X241" s="41">
        <f t="shared" si="144"/>
        <v>1</v>
      </c>
      <c r="Y241" s="5">
        <f t="shared" si="145"/>
        <v>1106820</v>
      </c>
      <c r="Z241" s="41">
        <f t="shared" si="146"/>
        <v>1</v>
      </c>
      <c r="AA241" s="15">
        <v>1</v>
      </c>
      <c r="AB241" s="41">
        <f t="shared" si="147"/>
        <v>0</v>
      </c>
      <c r="AC241" s="42">
        <f t="shared" si="148"/>
        <v>0</v>
      </c>
    </row>
    <row r="242" spans="1:29" ht="15" customHeight="1" x14ac:dyDescent="0.25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74"/>
        <v>0</v>
      </c>
      <c r="J242" s="40">
        <v>1</v>
      </c>
      <c r="K242" s="6">
        <f t="shared" si="175"/>
        <v>2767050</v>
      </c>
      <c r="M242" s="6">
        <f t="shared" si="176"/>
        <v>0</v>
      </c>
      <c r="O242" s="6">
        <f t="shared" si="177"/>
        <v>0</v>
      </c>
      <c r="Q242" s="6">
        <f t="shared" si="178"/>
        <v>0</v>
      </c>
      <c r="S242" s="6">
        <f t="shared" si="179"/>
        <v>0</v>
      </c>
      <c r="T242" s="41"/>
      <c r="U242" s="6">
        <f t="shared" si="180"/>
        <v>0</v>
      </c>
      <c r="V242" s="41"/>
      <c r="W242" s="6">
        <f t="shared" si="181"/>
        <v>0</v>
      </c>
      <c r="X242" s="41">
        <f t="shared" si="144"/>
        <v>1</v>
      </c>
      <c r="Y242" s="5">
        <f t="shared" si="145"/>
        <v>2767050</v>
      </c>
      <c r="Z242" s="41">
        <f t="shared" si="146"/>
        <v>1</v>
      </c>
      <c r="AA242" s="15">
        <v>1</v>
      </c>
      <c r="AB242" s="41">
        <f t="shared" si="147"/>
        <v>0</v>
      </c>
      <c r="AC242" s="42">
        <f t="shared" si="148"/>
        <v>0</v>
      </c>
    </row>
    <row r="243" spans="1:29" ht="15" customHeight="1" x14ac:dyDescent="0.25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74"/>
        <v>0</v>
      </c>
      <c r="J243" s="40">
        <v>0.4</v>
      </c>
      <c r="K243" s="6">
        <f t="shared" si="175"/>
        <v>1106820</v>
      </c>
      <c r="L243" s="40">
        <v>0.6</v>
      </c>
      <c r="M243" s="6">
        <f t="shared" si="176"/>
        <v>1660230</v>
      </c>
      <c r="O243" s="6">
        <f t="shared" si="177"/>
        <v>0</v>
      </c>
      <c r="Q243" s="6">
        <f t="shared" si="178"/>
        <v>0</v>
      </c>
      <c r="S243" s="6">
        <f t="shared" si="179"/>
        <v>0</v>
      </c>
      <c r="T243" s="41"/>
      <c r="U243" s="6">
        <f t="shared" si="180"/>
        <v>0</v>
      </c>
      <c r="V243" s="41"/>
      <c r="W243" s="6">
        <f t="shared" si="181"/>
        <v>0</v>
      </c>
      <c r="X243" s="41">
        <f t="shared" si="144"/>
        <v>1</v>
      </c>
      <c r="Y243" s="5">
        <f t="shared" si="145"/>
        <v>2767050</v>
      </c>
      <c r="Z243" s="41">
        <f t="shared" si="146"/>
        <v>1</v>
      </c>
      <c r="AA243" s="15">
        <v>1</v>
      </c>
      <c r="AB243" s="41">
        <f t="shared" si="147"/>
        <v>0</v>
      </c>
      <c r="AC243" s="42">
        <f t="shared" si="148"/>
        <v>0</v>
      </c>
    </row>
    <row r="244" spans="1:29" ht="15" customHeight="1" x14ac:dyDescent="0.25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74"/>
        <v>0</v>
      </c>
      <c r="K244" s="6">
        <f t="shared" si="175"/>
        <v>0</v>
      </c>
      <c r="L244" s="40">
        <v>0.9</v>
      </c>
      <c r="M244" s="6">
        <f t="shared" si="176"/>
        <v>2490345</v>
      </c>
      <c r="N244" s="40">
        <v>9.9999999999999978E-2</v>
      </c>
      <c r="O244" s="6">
        <f t="shared" si="177"/>
        <v>276704.99999999994</v>
      </c>
      <c r="Q244" s="6">
        <f t="shared" si="178"/>
        <v>0</v>
      </c>
      <c r="S244" s="6">
        <f t="shared" si="179"/>
        <v>0</v>
      </c>
      <c r="T244" s="41"/>
      <c r="U244" s="6">
        <f t="shared" si="180"/>
        <v>0</v>
      </c>
      <c r="V244" s="41"/>
      <c r="W244" s="6">
        <f t="shared" si="181"/>
        <v>0</v>
      </c>
      <c r="X244" s="41">
        <f t="shared" si="144"/>
        <v>1</v>
      </c>
      <c r="Y244" s="5">
        <f t="shared" si="145"/>
        <v>2767050</v>
      </c>
      <c r="Z244" s="41">
        <f t="shared" si="146"/>
        <v>1</v>
      </c>
      <c r="AA244" s="15">
        <v>1</v>
      </c>
      <c r="AB244" s="41">
        <f t="shared" si="147"/>
        <v>0</v>
      </c>
      <c r="AC244" s="42">
        <f t="shared" si="148"/>
        <v>0</v>
      </c>
    </row>
    <row r="245" spans="1:29" x14ac:dyDescent="0.25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74"/>
        <v>0</v>
      </c>
      <c r="K245" s="6">
        <f t="shared" si="175"/>
        <v>0</v>
      </c>
      <c r="M245" s="6">
        <f t="shared" si="176"/>
        <v>0</v>
      </c>
      <c r="N245" s="40">
        <v>0.5</v>
      </c>
      <c r="O245" s="6">
        <f t="shared" si="177"/>
        <v>922350</v>
      </c>
      <c r="Q245" s="6">
        <f t="shared" si="178"/>
        <v>0</v>
      </c>
      <c r="S245" s="6">
        <f t="shared" si="179"/>
        <v>0</v>
      </c>
      <c r="T245" s="41">
        <v>0.5</v>
      </c>
      <c r="U245" s="6">
        <f t="shared" si="180"/>
        <v>922350</v>
      </c>
      <c r="V245" s="41">
        <v>0.5</v>
      </c>
      <c r="W245" s="6">
        <f t="shared" ref="W245" si="182">V245*E245</f>
        <v>922350</v>
      </c>
      <c r="X245" s="41">
        <f t="shared" si="144"/>
        <v>1</v>
      </c>
      <c r="Y245" s="5">
        <f t="shared" si="145"/>
        <v>1844700</v>
      </c>
      <c r="Z245" s="41">
        <f t="shared" si="146"/>
        <v>1</v>
      </c>
      <c r="AA245" s="15">
        <v>1</v>
      </c>
      <c r="AB245" s="41">
        <f t="shared" si="147"/>
        <v>0</v>
      </c>
      <c r="AC245" s="42">
        <f t="shared" si="148"/>
        <v>0</v>
      </c>
    </row>
    <row r="246" spans="1:29" x14ac:dyDescent="0.25">
      <c r="B246" s="35" t="s">
        <v>31</v>
      </c>
      <c r="E246" s="5"/>
      <c r="F246" s="39"/>
      <c r="M246" s="6">
        <f t="shared" si="176"/>
        <v>0</v>
      </c>
      <c r="O246" s="6">
        <f t="shared" si="177"/>
        <v>0</v>
      </c>
      <c r="Q246" s="6">
        <f t="shared" si="178"/>
        <v>0</v>
      </c>
      <c r="S246" s="6">
        <f t="shared" si="179"/>
        <v>0</v>
      </c>
      <c r="T246" s="41"/>
      <c r="U246" s="6">
        <f t="shared" si="180"/>
        <v>0</v>
      </c>
      <c r="V246" s="41"/>
      <c r="W246" s="6">
        <f t="shared" si="181"/>
        <v>0</v>
      </c>
      <c r="X246" s="41">
        <f t="shared" si="144"/>
        <v>0</v>
      </c>
      <c r="Y246" s="5">
        <f t="shared" si="145"/>
        <v>0</v>
      </c>
      <c r="Z246" s="41">
        <f t="shared" si="146"/>
        <v>0</v>
      </c>
      <c r="AA246" s="15">
        <v>0</v>
      </c>
      <c r="AB246" s="41">
        <f t="shared" si="147"/>
        <v>0</v>
      </c>
      <c r="AC246" s="42">
        <f t="shared" si="148"/>
        <v>0</v>
      </c>
    </row>
    <row r="247" spans="1:29" x14ac:dyDescent="0.25">
      <c r="B247" s="35" t="s">
        <v>91</v>
      </c>
      <c r="C247" s="4">
        <f>3689400+2767050</f>
        <v>6456450</v>
      </c>
      <c r="E247" s="5"/>
      <c r="F247" s="39"/>
      <c r="M247" s="6">
        <f t="shared" si="176"/>
        <v>0</v>
      </c>
      <c r="O247" s="6">
        <f t="shared" si="177"/>
        <v>0</v>
      </c>
      <c r="Q247" s="6">
        <f t="shared" si="178"/>
        <v>0</v>
      </c>
      <c r="S247" s="6">
        <f t="shared" si="179"/>
        <v>0</v>
      </c>
      <c r="T247" s="41"/>
      <c r="U247" s="6">
        <f t="shared" si="180"/>
        <v>0</v>
      </c>
      <c r="V247" s="41"/>
      <c r="W247" s="6">
        <f t="shared" si="181"/>
        <v>0</v>
      </c>
      <c r="X247" s="41">
        <f t="shared" si="144"/>
        <v>0</v>
      </c>
      <c r="Y247" s="5">
        <f t="shared" si="145"/>
        <v>0</v>
      </c>
      <c r="Z247" s="41">
        <f t="shared" si="146"/>
        <v>0</v>
      </c>
      <c r="AA247" s="15">
        <v>0</v>
      </c>
      <c r="AB247" s="41">
        <f t="shared" si="147"/>
        <v>0</v>
      </c>
      <c r="AC247" s="42">
        <f t="shared" si="148"/>
        <v>0</v>
      </c>
    </row>
    <row r="248" spans="1:29" ht="15" customHeight="1" x14ac:dyDescent="0.25">
      <c r="B248" s="31" t="s">
        <v>33</v>
      </c>
      <c r="E248" s="5">
        <f>+C247*0.85</f>
        <v>5487982.5</v>
      </c>
      <c r="F248" s="39"/>
      <c r="M248" s="6">
        <f t="shared" si="176"/>
        <v>0</v>
      </c>
      <c r="N248" s="40">
        <v>1</v>
      </c>
      <c r="O248" s="6">
        <f t="shared" si="177"/>
        <v>5487982.5</v>
      </c>
      <c r="Q248" s="6">
        <f t="shared" si="178"/>
        <v>0</v>
      </c>
      <c r="S248" s="6">
        <f t="shared" si="179"/>
        <v>0</v>
      </c>
      <c r="T248" s="41"/>
      <c r="U248" s="6">
        <f t="shared" si="180"/>
        <v>0</v>
      </c>
      <c r="V248" s="41"/>
      <c r="W248" s="6">
        <f t="shared" si="181"/>
        <v>0</v>
      </c>
      <c r="X248" s="41">
        <f t="shared" si="144"/>
        <v>1</v>
      </c>
      <c r="Y248" s="5">
        <f t="shared" si="145"/>
        <v>5487982.5</v>
      </c>
      <c r="Z248" s="41">
        <f t="shared" si="146"/>
        <v>1</v>
      </c>
      <c r="AA248" s="15">
        <v>1</v>
      </c>
      <c r="AB248" s="41">
        <f t="shared" si="147"/>
        <v>0</v>
      </c>
      <c r="AC248" s="42">
        <f t="shared" si="148"/>
        <v>0</v>
      </c>
    </row>
    <row r="249" spans="1:29" ht="15" customHeight="1" x14ac:dyDescent="0.25">
      <c r="B249" s="31" t="s">
        <v>34</v>
      </c>
      <c r="E249" s="5">
        <f>+C247*0.1</f>
        <v>645645</v>
      </c>
      <c r="F249" s="39"/>
      <c r="M249" s="6">
        <f t="shared" si="176"/>
        <v>0</v>
      </c>
      <c r="O249" s="6">
        <f t="shared" si="177"/>
        <v>0</v>
      </c>
      <c r="P249" s="40">
        <v>0.5</v>
      </c>
      <c r="Q249" s="6">
        <f t="shared" si="178"/>
        <v>322822.5</v>
      </c>
      <c r="R249" s="40">
        <v>0.5</v>
      </c>
      <c r="S249" s="6">
        <f t="shared" si="179"/>
        <v>322822.5</v>
      </c>
      <c r="T249" s="41"/>
      <c r="U249" s="6">
        <f t="shared" si="180"/>
        <v>0</v>
      </c>
      <c r="V249" s="41"/>
      <c r="W249" s="6">
        <f t="shared" si="181"/>
        <v>0</v>
      </c>
      <c r="X249" s="41">
        <f t="shared" si="144"/>
        <v>1</v>
      </c>
      <c r="Y249" s="5">
        <f t="shared" si="145"/>
        <v>645645</v>
      </c>
      <c r="Z249" s="41">
        <f t="shared" si="146"/>
        <v>1</v>
      </c>
      <c r="AA249" s="15">
        <v>1</v>
      </c>
      <c r="AB249" s="41">
        <f t="shared" si="147"/>
        <v>0</v>
      </c>
      <c r="AC249" s="42">
        <f t="shared" si="148"/>
        <v>0</v>
      </c>
    </row>
    <row r="250" spans="1:29" x14ac:dyDescent="0.25">
      <c r="B250" s="31" t="s">
        <v>35</v>
      </c>
      <c r="E250" s="5">
        <f>+C247*0.05</f>
        <v>322822.5</v>
      </c>
      <c r="F250" s="39"/>
      <c r="M250" s="6">
        <f t="shared" si="176"/>
        <v>0</v>
      </c>
      <c r="O250" s="6">
        <f t="shared" si="177"/>
        <v>0</v>
      </c>
      <c r="Q250" s="6">
        <f t="shared" si="178"/>
        <v>0</v>
      </c>
      <c r="S250" s="6">
        <f t="shared" si="179"/>
        <v>0</v>
      </c>
      <c r="T250" s="41">
        <v>1</v>
      </c>
      <c r="U250" s="6">
        <f t="shared" si="180"/>
        <v>322822.5</v>
      </c>
      <c r="V250" s="41">
        <v>1</v>
      </c>
      <c r="W250" s="6">
        <f t="shared" ref="W250" si="183">V250*E250</f>
        <v>322822.5</v>
      </c>
      <c r="X250" s="41">
        <f t="shared" si="144"/>
        <v>1</v>
      </c>
      <c r="Y250" s="5">
        <f t="shared" si="145"/>
        <v>322822.5</v>
      </c>
      <c r="Z250" s="41">
        <f t="shared" si="146"/>
        <v>1</v>
      </c>
      <c r="AA250" s="15">
        <v>1</v>
      </c>
      <c r="AB250" s="41">
        <f t="shared" si="147"/>
        <v>0</v>
      </c>
      <c r="AC250" s="42">
        <f t="shared" si="148"/>
        <v>0</v>
      </c>
    </row>
    <row r="251" spans="1:29" x14ac:dyDescent="0.25">
      <c r="E251" s="5"/>
      <c r="F251" s="39"/>
      <c r="M251" s="6">
        <f t="shared" si="176"/>
        <v>0</v>
      </c>
      <c r="O251" s="6">
        <f t="shared" si="177"/>
        <v>0</v>
      </c>
      <c r="Q251" s="6">
        <f t="shared" si="178"/>
        <v>0</v>
      </c>
      <c r="S251" s="6">
        <f t="shared" si="179"/>
        <v>0</v>
      </c>
      <c r="T251" s="41"/>
      <c r="U251" s="6">
        <f t="shared" si="180"/>
        <v>0</v>
      </c>
      <c r="V251" s="41"/>
      <c r="W251" s="6">
        <f t="shared" si="181"/>
        <v>0</v>
      </c>
      <c r="X251" s="41">
        <f t="shared" si="144"/>
        <v>0</v>
      </c>
      <c r="Y251" s="5">
        <f t="shared" si="145"/>
        <v>0</v>
      </c>
      <c r="Z251" s="41">
        <f t="shared" si="146"/>
        <v>0</v>
      </c>
      <c r="AA251" s="15">
        <v>0</v>
      </c>
      <c r="AB251" s="41">
        <f t="shared" si="147"/>
        <v>0</v>
      </c>
      <c r="AC251" s="42">
        <f t="shared" si="148"/>
        <v>0</v>
      </c>
    </row>
    <row r="252" spans="1:29" s="65" customFormat="1" x14ac:dyDescent="0.25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44"/>
        <v>0</v>
      </c>
      <c r="Y252" s="5">
        <f t="shared" si="145"/>
        <v>0</v>
      </c>
      <c r="Z252" s="41">
        <f t="shared" si="146"/>
        <v>0</v>
      </c>
      <c r="AA252" s="66">
        <v>0</v>
      </c>
      <c r="AB252" s="41">
        <f t="shared" si="147"/>
        <v>0</v>
      </c>
      <c r="AC252" s="42">
        <f t="shared" si="148"/>
        <v>0</v>
      </c>
    </row>
    <row r="253" spans="1:29" ht="15" customHeight="1" x14ac:dyDescent="0.25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84">+L253*E253</f>
        <v>0</v>
      </c>
      <c r="O253" s="6">
        <f t="shared" ref="O253:O265" si="185">+N253*E253</f>
        <v>0</v>
      </c>
      <c r="Q253" s="6">
        <f t="shared" ref="Q253:Q265" si="186">+P253*E253</f>
        <v>0</v>
      </c>
      <c r="S253" s="6">
        <f t="shared" ref="S253:S265" si="187">+R253*E253</f>
        <v>0</v>
      </c>
      <c r="T253" s="41"/>
      <c r="U253" s="6">
        <f t="shared" ref="U253:U265" si="188">+T253*E253</f>
        <v>0</v>
      </c>
      <c r="V253" s="41"/>
      <c r="W253" s="6">
        <f t="shared" ref="W253:W264" si="189">+V253*G253</f>
        <v>0</v>
      </c>
      <c r="X253" s="41">
        <f t="shared" si="144"/>
        <v>0</v>
      </c>
      <c r="Y253" s="5">
        <f t="shared" si="145"/>
        <v>0</v>
      </c>
      <c r="Z253" s="41">
        <f t="shared" si="146"/>
        <v>0</v>
      </c>
      <c r="AA253" s="15">
        <v>0</v>
      </c>
      <c r="AB253" s="41">
        <f t="shared" si="147"/>
        <v>0</v>
      </c>
      <c r="AC253" s="42">
        <f t="shared" si="148"/>
        <v>0</v>
      </c>
    </row>
    <row r="254" spans="1:29" ht="15" customHeight="1" x14ac:dyDescent="0.25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84"/>
        <v>0</v>
      </c>
      <c r="N254" s="40">
        <v>1</v>
      </c>
      <c r="O254" s="6">
        <f t="shared" si="185"/>
        <v>491920</v>
      </c>
      <c r="Q254" s="6">
        <f t="shared" si="186"/>
        <v>0</v>
      </c>
      <c r="S254" s="6">
        <f t="shared" si="187"/>
        <v>0</v>
      </c>
      <c r="T254" s="41"/>
      <c r="U254" s="6">
        <f t="shared" si="188"/>
        <v>0</v>
      </c>
      <c r="V254" s="41"/>
      <c r="W254" s="6">
        <f t="shared" si="189"/>
        <v>0</v>
      </c>
      <c r="X254" s="41">
        <f t="shared" si="144"/>
        <v>1</v>
      </c>
      <c r="Y254" s="5">
        <f t="shared" si="145"/>
        <v>491920</v>
      </c>
      <c r="Z254" s="41">
        <f t="shared" si="146"/>
        <v>1</v>
      </c>
      <c r="AA254" s="15">
        <v>1</v>
      </c>
      <c r="AB254" s="41">
        <f t="shared" si="147"/>
        <v>0</v>
      </c>
      <c r="AC254" s="42">
        <f t="shared" si="148"/>
        <v>0</v>
      </c>
    </row>
    <row r="255" spans="1:29" ht="15" customHeight="1" x14ac:dyDescent="0.25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84"/>
        <v>0</v>
      </c>
      <c r="N255" s="40">
        <v>1</v>
      </c>
      <c r="O255" s="6">
        <f t="shared" si="185"/>
        <v>737880</v>
      </c>
      <c r="Q255" s="6">
        <f t="shared" si="186"/>
        <v>0</v>
      </c>
      <c r="S255" s="6">
        <f t="shared" si="187"/>
        <v>0</v>
      </c>
      <c r="T255" s="41"/>
      <c r="U255" s="6">
        <f t="shared" si="188"/>
        <v>0</v>
      </c>
      <c r="V255" s="41"/>
      <c r="W255" s="6">
        <f t="shared" si="189"/>
        <v>0</v>
      </c>
      <c r="X255" s="41">
        <f t="shared" si="144"/>
        <v>1</v>
      </c>
      <c r="Y255" s="5">
        <f t="shared" si="145"/>
        <v>737880</v>
      </c>
      <c r="Z255" s="41">
        <f t="shared" si="146"/>
        <v>1</v>
      </c>
      <c r="AA255" s="15">
        <v>1</v>
      </c>
      <c r="AB255" s="41">
        <f t="shared" si="147"/>
        <v>0</v>
      </c>
      <c r="AC255" s="42">
        <f t="shared" si="148"/>
        <v>0</v>
      </c>
    </row>
    <row r="256" spans="1:29" x14ac:dyDescent="0.25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84"/>
        <v>0</v>
      </c>
      <c r="O256" s="6">
        <f t="shared" si="185"/>
        <v>0</v>
      </c>
      <c r="P256" s="40">
        <v>0.5</v>
      </c>
      <c r="Q256" s="6">
        <f t="shared" si="186"/>
        <v>368940</v>
      </c>
      <c r="S256" s="6">
        <f t="shared" si="187"/>
        <v>0</v>
      </c>
      <c r="T256" s="41">
        <v>0.5</v>
      </c>
      <c r="U256" s="6">
        <f t="shared" si="188"/>
        <v>368940</v>
      </c>
      <c r="V256" s="41">
        <v>0.5</v>
      </c>
      <c r="W256" s="6">
        <f t="shared" ref="W256" si="190">V256*E256</f>
        <v>368940</v>
      </c>
      <c r="X256" s="41">
        <f t="shared" si="144"/>
        <v>1</v>
      </c>
      <c r="Y256" s="5">
        <f t="shared" si="145"/>
        <v>737880</v>
      </c>
      <c r="Z256" s="41">
        <f t="shared" si="146"/>
        <v>1</v>
      </c>
      <c r="AA256" s="15">
        <v>1</v>
      </c>
      <c r="AB256" s="41">
        <f t="shared" si="147"/>
        <v>0</v>
      </c>
      <c r="AC256" s="42">
        <f t="shared" si="148"/>
        <v>0</v>
      </c>
    </row>
    <row r="257" spans="1:29" x14ac:dyDescent="0.25">
      <c r="B257" s="35" t="s">
        <v>71</v>
      </c>
      <c r="E257" s="5"/>
      <c r="F257" s="39"/>
      <c r="M257" s="6">
        <f t="shared" si="184"/>
        <v>0</v>
      </c>
      <c r="O257" s="6">
        <f t="shared" si="185"/>
        <v>0</v>
      </c>
      <c r="Q257" s="6">
        <f t="shared" si="186"/>
        <v>0</v>
      </c>
      <c r="S257" s="6">
        <f t="shared" si="187"/>
        <v>0</v>
      </c>
      <c r="T257" s="41"/>
      <c r="U257" s="6">
        <f t="shared" si="188"/>
        <v>0</v>
      </c>
      <c r="V257" s="41"/>
      <c r="W257" s="6">
        <f t="shared" si="189"/>
        <v>0</v>
      </c>
      <c r="X257" s="41">
        <f t="shared" si="144"/>
        <v>0</v>
      </c>
      <c r="Y257" s="5">
        <f t="shared" si="145"/>
        <v>0</v>
      </c>
      <c r="Z257" s="41">
        <f t="shared" si="146"/>
        <v>0</v>
      </c>
      <c r="AA257" s="15">
        <v>0</v>
      </c>
      <c r="AB257" s="41">
        <f t="shared" si="147"/>
        <v>0</v>
      </c>
      <c r="AC257" s="42">
        <f t="shared" si="148"/>
        <v>0</v>
      </c>
    </row>
    <row r="258" spans="1:29" x14ac:dyDescent="0.25">
      <c r="B258" s="35" t="s">
        <v>95</v>
      </c>
      <c r="C258" s="4">
        <v>3689400</v>
      </c>
      <c r="E258" s="5"/>
      <c r="F258" s="39"/>
      <c r="M258" s="6">
        <f t="shared" si="184"/>
        <v>0</v>
      </c>
      <c r="O258" s="6">
        <f t="shared" si="185"/>
        <v>0</v>
      </c>
      <c r="Q258" s="6">
        <f t="shared" si="186"/>
        <v>0</v>
      </c>
      <c r="S258" s="6">
        <f t="shared" si="187"/>
        <v>0</v>
      </c>
      <c r="T258" s="41"/>
      <c r="U258" s="6">
        <f t="shared" si="188"/>
        <v>0</v>
      </c>
      <c r="V258" s="41"/>
      <c r="W258" s="6">
        <f t="shared" si="189"/>
        <v>0</v>
      </c>
      <c r="X258" s="41">
        <f t="shared" si="144"/>
        <v>0</v>
      </c>
      <c r="Y258" s="5">
        <f t="shared" si="145"/>
        <v>0</v>
      </c>
      <c r="Z258" s="41">
        <f t="shared" si="146"/>
        <v>0</v>
      </c>
      <c r="AA258" s="15">
        <v>0</v>
      </c>
      <c r="AB258" s="41">
        <f t="shared" si="147"/>
        <v>0</v>
      </c>
      <c r="AC258" s="42">
        <f t="shared" si="148"/>
        <v>0</v>
      </c>
    </row>
    <row r="259" spans="1:29" ht="15" customHeight="1" x14ac:dyDescent="0.25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84"/>
        <v>3135990</v>
      </c>
      <c r="O259" s="6">
        <f t="shared" si="185"/>
        <v>0</v>
      </c>
      <c r="Q259" s="6">
        <f t="shared" si="186"/>
        <v>0</v>
      </c>
      <c r="S259" s="6">
        <f t="shared" si="187"/>
        <v>0</v>
      </c>
      <c r="T259" s="41"/>
      <c r="U259" s="6">
        <f t="shared" si="188"/>
        <v>0</v>
      </c>
      <c r="V259" s="41"/>
      <c r="W259" s="6">
        <f t="shared" si="189"/>
        <v>0</v>
      </c>
      <c r="X259" s="41">
        <f t="shared" si="144"/>
        <v>1</v>
      </c>
      <c r="Y259" s="5">
        <f t="shared" si="145"/>
        <v>3135990</v>
      </c>
      <c r="Z259" s="41">
        <f t="shared" si="146"/>
        <v>1</v>
      </c>
      <c r="AA259" s="15">
        <v>1</v>
      </c>
      <c r="AB259" s="41">
        <f t="shared" si="147"/>
        <v>0</v>
      </c>
      <c r="AC259" s="42">
        <f t="shared" si="148"/>
        <v>0</v>
      </c>
    </row>
    <row r="260" spans="1:29" x14ac:dyDescent="0.25">
      <c r="B260" s="31" t="s">
        <v>34</v>
      </c>
      <c r="E260" s="5">
        <f>+C258*0.1</f>
        <v>368940</v>
      </c>
      <c r="F260" s="39"/>
      <c r="M260" s="6">
        <f t="shared" si="184"/>
        <v>0</v>
      </c>
      <c r="O260" s="6">
        <f t="shared" si="185"/>
        <v>0</v>
      </c>
      <c r="P260" s="40">
        <v>0.8</v>
      </c>
      <c r="Q260" s="6">
        <f t="shared" si="186"/>
        <v>295152</v>
      </c>
      <c r="R260" s="40">
        <v>0.19999999999999996</v>
      </c>
      <c r="S260" s="6">
        <f t="shared" si="187"/>
        <v>73787.999999999985</v>
      </c>
      <c r="T260" s="41"/>
      <c r="U260" s="6">
        <f t="shared" si="188"/>
        <v>0</v>
      </c>
      <c r="V260" s="41"/>
      <c r="W260" s="6">
        <f t="shared" si="189"/>
        <v>0</v>
      </c>
      <c r="X260" s="41">
        <f t="shared" si="144"/>
        <v>1</v>
      </c>
      <c r="Y260" s="5">
        <f t="shared" si="145"/>
        <v>368940</v>
      </c>
      <c r="Z260" s="41">
        <f t="shared" si="146"/>
        <v>1</v>
      </c>
      <c r="AA260" s="15">
        <v>1</v>
      </c>
      <c r="AB260" s="41">
        <f t="shared" si="147"/>
        <v>0</v>
      </c>
      <c r="AC260" s="42">
        <f t="shared" si="148"/>
        <v>0</v>
      </c>
    </row>
    <row r="261" spans="1:29" x14ac:dyDescent="0.25">
      <c r="B261" s="31" t="s">
        <v>35</v>
      </c>
      <c r="E261" s="5">
        <f>+C258*0.05</f>
        <v>184470</v>
      </c>
      <c r="F261" s="39"/>
      <c r="M261" s="6">
        <f t="shared" si="184"/>
        <v>0</v>
      </c>
      <c r="O261" s="6">
        <f t="shared" si="185"/>
        <v>0</v>
      </c>
      <c r="Q261" s="6">
        <f t="shared" si="186"/>
        <v>0</v>
      </c>
      <c r="S261" s="6">
        <f t="shared" si="187"/>
        <v>0</v>
      </c>
      <c r="T261" s="41">
        <v>1</v>
      </c>
      <c r="U261" s="6">
        <f t="shared" si="188"/>
        <v>184470</v>
      </c>
      <c r="V261" s="41">
        <v>1</v>
      </c>
      <c r="W261" s="6">
        <f t="shared" ref="W261" si="191">V261*E261</f>
        <v>184470</v>
      </c>
      <c r="X261" s="41">
        <f t="shared" si="144"/>
        <v>1</v>
      </c>
      <c r="Y261" s="5">
        <f t="shared" si="145"/>
        <v>184470</v>
      </c>
      <c r="Z261" s="41">
        <f t="shared" si="146"/>
        <v>1</v>
      </c>
      <c r="AA261" s="15">
        <v>1</v>
      </c>
      <c r="AB261" s="41">
        <f t="shared" si="147"/>
        <v>0</v>
      </c>
      <c r="AC261" s="42">
        <f t="shared" si="148"/>
        <v>0</v>
      </c>
    </row>
    <row r="262" spans="1:29" x14ac:dyDescent="0.25">
      <c r="B262" s="35" t="s">
        <v>96</v>
      </c>
      <c r="C262" s="4">
        <f>1229800+1229800+1106820</f>
        <v>3566420</v>
      </c>
      <c r="E262" s="5"/>
      <c r="F262" s="39"/>
      <c r="M262" s="6">
        <f t="shared" si="184"/>
        <v>0</v>
      </c>
      <c r="O262" s="6">
        <f t="shared" si="185"/>
        <v>0</v>
      </c>
      <c r="Q262" s="6">
        <f t="shared" si="186"/>
        <v>0</v>
      </c>
      <c r="S262" s="6">
        <f t="shared" si="187"/>
        <v>0</v>
      </c>
      <c r="T262" s="41"/>
      <c r="U262" s="6">
        <f t="shared" si="188"/>
        <v>0</v>
      </c>
      <c r="V262" s="41"/>
      <c r="W262" s="6">
        <f t="shared" si="189"/>
        <v>0</v>
      </c>
      <c r="X262" s="41">
        <f t="shared" ref="X262:X325" si="192">F262+H262+J262+L262+N262+P262+R262+T262</f>
        <v>0</v>
      </c>
      <c r="Y262" s="5">
        <f t="shared" ref="Y262:Y325" si="193">G262+I262+K262+M262+O262+Q262+S262+U262</f>
        <v>0</v>
      </c>
      <c r="Z262" s="41">
        <f t="shared" ref="Z262:Z325" si="194">F262+H262+J262+L262+N262+P262+R262+V262</f>
        <v>0</v>
      </c>
      <c r="AA262" s="15">
        <v>0</v>
      </c>
      <c r="AB262" s="41">
        <f t="shared" ref="AB262:AB325" si="195">Z262-AA262</f>
        <v>0</v>
      </c>
      <c r="AC262" s="42">
        <f t="shared" ref="AC262:AC325" si="196">AB262*E262</f>
        <v>0</v>
      </c>
    </row>
    <row r="263" spans="1:29" ht="15" customHeight="1" x14ac:dyDescent="0.25">
      <c r="B263" s="31" t="s">
        <v>33</v>
      </c>
      <c r="E263" s="5">
        <f>+C262*0.85</f>
        <v>3031457</v>
      </c>
      <c r="F263" s="39"/>
      <c r="M263" s="6">
        <f t="shared" si="184"/>
        <v>0</v>
      </c>
      <c r="O263" s="6">
        <f t="shared" si="185"/>
        <v>0</v>
      </c>
      <c r="P263" s="40">
        <v>1</v>
      </c>
      <c r="Q263" s="6">
        <f t="shared" si="186"/>
        <v>3031457</v>
      </c>
      <c r="S263" s="6">
        <f t="shared" si="187"/>
        <v>0</v>
      </c>
      <c r="T263" s="41"/>
      <c r="U263" s="6">
        <f t="shared" si="188"/>
        <v>0</v>
      </c>
      <c r="V263" s="41"/>
      <c r="W263" s="6">
        <f t="shared" si="189"/>
        <v>0</v>
      </c>
      <c r="X263" s="41">
        <f t="shared" si="192"/>
        <v>1</v>
      </c>
      <c r="Y263" s="5">
        <f t="shared" si="193"/>
        <v>3031457</v>
      </c>
      <c r="Z263" s="41">
        <f t="shared" si="194"/>
        <v>1</v>
      </c>
      <c r="AA263" s="15">
        <v>1</v>
      </c>
      <c r="AB263" s="41">
        <f t="shared" si="195"/>
        <v>0</v>
      </c>
      <c r="AC263" s="42">
        <f t="shared" si="196"/>
        <v>0</v>
      </c>
    </row>
    <row r="264" spans="1:29" x14ac:dyDescent="0.25">
      <c r="B264" s="31" t="s">
        <v>34</v>
      </c>
      <c r="E264" s="5">
        <f>+C262*0.1</f>
        <v>356642</v>
      </c>
      <c r="F264" s="39"/>
      <c r="M264" s="6">
        <f t="shared" si="184"/>
        <v>0</v>
      </c>
      <c r="O264" s="6">
        <f t="shared" si="185"/>
        <v>0</v>
      </c>
      <c r="P264" s="40">
        <v>1</v>
      </c>
      <c r="Q264" s="6">
        <f t="shared" si="186"/>
        <v>356642</v>
      </c>
      <c r="S264" s="6">
        <f t="shared" si="187"/>
        <v>0</v>
      </c>
      <c r="T264" s="41"/>
      <c r="U264" s="6">
        <f t="shared" si="188"/>
        <v>0</v>
      </c>
      <c r="V264" s="41"/>
      <c r="W264" s="6">
        <f t="shared" si="189"/>
        <v>0</v>
      </c>
      <c r="X264" s="41">
        <f t="shared" si="192"/>
        <v>1</v>
      </c>
      <c r="Y264" s="5">
        <f t="shared" si="193"/>
        <v>356642</v>
      </c>
      <c r="Z264" s="41">
        <f t="shared" si="194"/>
        <v>1</v>
      </c>
      <c r="AA264" s="15">
        <v>1</v>
      </c>
      <c r="AB264" s="41">
        <f t="shared" si="195"/>
        <v>0</v>
      </c>
      <c r="AC264" s="42">
        <f t="shared" si="196"/>
        <v>0</v>
      </c>
    </row>
    <row r="265" spans="1:29" x14ac:dyDescent="0.25">
      <c r="B265" s="31" t="s">
        <v>35</v>
      </c>
      <c r="E265" s="5">
        <f>+C262*0.05</f>
        <v>178321</v>
      </c>
      <c r="F265" s="39"/>
      <c r="M265" s="6">
        <f t="shared" si="184"/>
        <v>0</v>
      </c>
      <c r="O265" s="6">
        <f t="shared" si="185"/>
        <v>0</v>
      </c>
      <c r="Q265" s="6">
        <f t="shared" si="186"/>
        <v>0</v>
      </c>
      <c r="S265" s="6">
        <f t="shared" si="187"/>
        <v>0</v>
      </c>
      <c r="T265" s="41">
        <v>1</v>
      </c>
      <c r="U265" s="6">
        <f t="shared" si="188"/>
        <v>178321</v>
      </c>
      <c r="V265" s="41">
        <v>1</v>
      </c>
      <c r="W265" s="6">
        <f t="shared" ref="W265" si="197">V265*E265</f>
        <v>178321</v>
      </c>
      <c r="X265" s="41">
        <f t="shared" si="192"/>
        <v>1</v>
      </c>
      <c r="Y265" s="5">
        <f t="shared" si="193"/>
        <v>178321</v>
      </c>
      <c r="Z265" s="41">
        <f t="shared" si="194"/>
        <v>1</v>
      </c>
      <c r="AA265" s="15">
        <v>1</v>
      </c>
      <c r="AB265" s="41">
        <f t="shared" si="195"/>
        <v>0</v>
      </c>
      <c r="AC265" s="42">
        <f t="shared" si="196"/>
        <v>0</v>
      </c>
    </row>
    <row r="266" spans="1:29" s="65" customFormat="1" x14ac:dyDescent="0.25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192"/>
        <v>0</v>
      </c>
      <c r="Y266" s="5">
        <f t="shared" si="193"/>
        <v>0</v>
      </c>
      <c r="Z266" s="41">
        <f t="shared" si="194"/>
        <v>0</v>
      </c>
      <c r="AA266" s="66">
        <v>0</v>
      </c>
      <c r="AB266" s="41">
        <f t="shared" si="195"/>
        <v>0</v>
      </c>
      <c r="AC266" s="42">
        <f t="shared" si="196"/>
        <v>0</v>
      </c>
    </row>
    <row r="267" spans="1:29" x14ac:dyDescent="0.25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198">+L267*E267</f>
        <v>0</v>
      </c>
      <c r="O267" s="6">
        <f t="shared" ref="O267:O279" si="199">+N267*E267</f>
        <v>0</v>
      </c>
      <c r="Q267" s="6">
        <f t="shared" ref="Q267:Q279" si="200">+P267*E267</f>
        <v>0</v>
      </c>
      <c r="S267" s="6">
        <f t="shared" ref="S267:S279" si="201">+R267*E267</f>
        <v>0</v>
      </c>
      <c r="T267" s="41"/>
      <c r="U267" s="6">
        <f t="shared" ref="U267:U279" si="202">+T267*E267</f>
        <v>0</v>
      </c>
      <c r="V267" s="41"/>
      <c r="W267" s="6">
        <f t="shared" ref="W267:W277" si="203">+V267*G267</f>
        <v>0</v>
      </c>
      <c r="X267" s="41">
        <f t="shared" si="192"/>
        <v>0</v>
      </c>
      <c r="Y267" s="5">
        <f t="shared" si="193"/>
        <v>0</v>
      </c>
      <c r="Z267" s="41">
        <f t="shared" si="194"/>
        <v>0</v>
      </c>
      <c r="AA267" s="15">
        <v>0</v>
      </c>
      <c r="AB267" s="41">
        <f t="shared" si="195"/>
        <v>0</v>
      </c>
      <c r="AC267" s="42">
        <f t="shared" si="196"/>
        <v>0</v>
      </c>
    </row>
    <row r="268" spans="1:29" x14ac:dyDescent="0.25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198"/>
        <v>0</v>
      </c>
      <c r="O268" s="6">
        <f t="shared" si="199"/>
        <v>0</v>
      </c>
      <c r="Q268" s="6">
        <f t="shared" si="200"/>
        <v>0</v>
      </c>
      <c r="R268" s="40">
        <v>1</v>
      </c>
      <c r="S268" s="6">
        <f t="shared" si="201"/>
        <v>553410</v>
      </c>
      <c r="T268" s="41"/>
      <c r="U268" s="6">
        <f t="shared" si="202"/>
        <v>0</v>
      </c>
      <c r="V268" s="41"/>
      <c r="W268" s="6">
        <f t="shared" si="203"/>
        <v>0</v>
      </c>
      <c r="X268" s="41">
        <f t="shared" si="192"/>
        <v>1</v>
      </c>
      <c r="Y268" s="5">
        <f t="shared" si="193"/>
        <v>553410</v>
      </c>
      <c r="Z268" s="41">
        <f t="shared" si="194"/>
        <v>1</v>
      </c>
      <c r="AA268" s="15">
        <v>1</v>
      </c>
      <c r="AB268" s="41">
        <f t="shared" si="195"/>
        <v>0</v>
      </c>
      <c r="AC268" s="42">
        <f t="shared" si="196"/>
        <v>0</v>
      </c>
    </row>
    <row r="269" spans="1:29" x14ac:dyDescent="0.25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198"/>
        <v>0</v>
      </c>
      <c r="O269" s="6">
        <f t="shared" si="199"/>
        <v>0</v>
      </c>
      <c r="Q269" s="6">
        <f t="shared" si="200"/>
        <v>0</v>
      </c>
      <c r="R269" s="40">
        <v>1</v>
      </c>
      <c r="S269" s="6">
        <f t="shared" si="201"/>
        <v>830115</v>
      </c>
      <c r="T269" s="41"/>
      <c r="U269" s="6">
        <f t="shared" si="202"/>
        <v>0</v>
      </c>
      <c r="V269" s="41"/>
      <c r="W269" s="6">
        <f t="shared" si="203"/>
        <v>0</v>
      </c>
      <c r="X269" s="41">
        <f t="shared" si="192"/>
        <v>1</v>
      </c>
      <c r="Y269" s="5">
        <f t="shared" si="193"/>
        <v>830115</v>
      </c>
      <c r="Z269" s="41">
        <f t="shared" si="194"/>
        <v>1</v>
      </c>
      <c r="AA269" s="15">
        <v>1</v>
      </c>
      <c r="AB269" s="41">
        <f t="shared" si="195"/>
        <v>0</v>
      </c>
      <c r="AC269" s="42">
        <f t="shared" si="196"/>
        <v>0</v>
      </c>
    </row>
    <row r="270" spans="1:29" x14ac:dyDescent="0.25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198"/>
        <v>0</v>
      </c>
      <c r="O270" s="6">
        <f t="shared" si="199"/>
        <v>0</v>
      </c>
      <c r="Q270" s="6">
        <f t="shared" si="200"/>
        <v>0</v>
      </c>
      <c r="S270" s="6">
        <f t="shared" si="201"/>
        <v>0</v>
      </c>
      <c r="T270" s="41">
        <v>1</v>
      </c>
      <c r="U270" s="6">
        <f t="shared" si="202"/>
        <v>553410</v>
      </c>
      <c r="V270" s="41">
        <v>1</v>
      </c>
      <c r="W270" s="6">
        <f t="shared" ref="W270" si="204">V270*E270</f>
        <v>553410</v>
      </c>
      <c r="X270" s="41">
        <f t="shared" si="192"/>
        <v>1</v>
      </c>
      <c r="Y270" s="5">
        <f t="shared" si="193"/>
        <v>553410</v>
      </c>
      <c r="Z270" s="41">
        <f t="shared" si="194"/>
        <v>1</v>
      </c>
      <c r="AA270" s="15">
        <v>1</v>
      </c>
      <c r="AB270" s="41">
        <f t="shared" si="195"/>
        <v>0</v>
      </c>
      <c r="AC270" s="42">
        <f t="shared" si="196"/>
        <v>0</v>
      </c>
    </row>
    <row r="271" spans="1:29" x14ac:dyDescent="0.25">
      <c r="B271" s="35" t="s">
        <v>71</v>
      </c>
      <c r="E271" s="5"/>
      <c r="F271" s="39"/>
      <c r="M271" s="6">
        <f t="shared" si="198"/>
        <v>0</v>
      </c>
      <c r="O271" s="6">
        <f t="shared" si="199"/>
        <v>0</v>
      </c>
      <c r="Q271" s="6">
        <f t="shared" si="200"/>
        <v>0</v>
      </c>
      <c r="S271" s="6">
        <f t="shared" si="201"/>
        <v>0</v>
      </c>
      <c r="T271" s="41"/>
      <c r="U271" s="6">
        <f t="shared" si="202"/>
        <v>0</v>
      </c>
      <c r="V271" s="41"/>
      <c r="W271" s="6">
        <f t="shared" si="203"/>
        <v>0</v>
      </c>
      <c r="X271" s="41">
        <f t="shared" si="192"/>
        <v>0</v>
      </c>
      <c r="Y271" s="5">
        <f t="shared" si="193"/>
        <v>0</v>
      </c>
      <c r="Z271" s="41">
        <f t="shared" si="194"/>
        <v>0</v>
      </c>
      <c r="AA271" s="15">
        <v>0</v>
      </c>
      <c r="AB271" s="41">
        <f t="shared" si="195"/>
        <v>0</v>
      </c>
      <c r="AC271" s="42">
        <f t="shared" si="196"/>
        <v>0</v>
      </c>
    </row>
    <row r="272" spans="1:29" x14ac:dyDescent="0.25">
      <c r="B272" s="35" t="s">
        <v>98</v>
      </c>
      <c r="C272" s="4">
        <v>3873870</v>
      </c>
      <c r="E272" s="5"/>
      <c r="F272" s="39"/>
      <c r="M272" s="6">
        <f t="shared" si="198"/>
        <v>0</v>
      </c>
      <c r="O272" s="6">
        <f t="shared" si="199"/>
        <v>0</v>
      </c>
      <c r="Q272" s="6">
        <f t="shared" si="200"/>
        <v>0</v>
      </c>
      <c r="S272" s="6">
        <f t="shared" si="201"/>
        <v>0</v>
      </c>
      <c r="T272" s="41"/>
      <c r="U272" s="6">
        <f t="shared" si="202"/>
        <v>0</v>
      </c>
      <c r="V272" s="41"/>
      <c r="W272" s="6">
        <f t="shared" si="203"/>
        <v>0</v>
      </c>
      <c r="X272" s="41">
        <f t="shared" si="192"/>
        <v>0</v>
      </c>
      <c r="Y272" s="5">
        <f t="shared" si="193"/>
        <v>0</v>
      </c>
      <c r="Z272" s="41">
        <f t="shared" si="194"/>
        <v>0</v>
      </c>
      <c r="AA272" s="15">
        <v>0</v>
      </c>
      <c r="AB272" s="41">
        <f t="shared" si="195"/>
        <v>0</v>
      </c>
      <c r="AC272" s="42">
        <f t="shared" si="196"/>
        <v>0</v>
      </c>
    </row>
    <row r="273" spans="1:29" x14ac:dyDescent="0.25">
      <c r="B273" s="31" t="s">
        <v>33</v>
      </c>
      <c r="E273" s="5">
        <f>+C272*0.85</f>
        <v>3292789.5</v>
      </c>
      <c r="F273" s="39"/>
      <c r="M273" s="6">
        <f t="shared" si="198"/>
        <v>0</v>
      </c>
      <c r="O273" s="6">
        <f t="shared" si="199"/>
        <v>0</v>
      </c>
      <c r="Q273" s="6">
        <f t="shared" si="200"/>
        <v>0</v>
      </c>
      <c r="R273" s="40">
        <v>1</v>
      </c>
      <c r="S273" s="6">
        <f t="shared" si="201"/>
        <v>3292789.5</v>
      </c>
      <c r="T273" s="41"/>
      <c r="U273" s="6">
        <f t="shared" si="202"/>
        <v>0</v>
      </c>
      <c r="V273" s="41"/>
      <c r="W273" s="6">
        <f t="shared" si="203"/>
        <v>0</v>
      </c>
      <c r="X273" s="41">
        <f t="shared" si="192"/>
        <v>1</v>
      </c>
      <c r="Y273" s="5">
        <f t="shared" si="193"/>
        <v>3292789.5</v>
      </c>
      <c r="Z273" s="41">
        <f t="shared" si="194"/>
        <v>1</v>
      </c>
      <c r="AA273" s="15">
        <v>1</v>
      </c>
      <c r="AB273" s="41">
        <f t="shared" si="195"/>
        <v>0</v>
      </c>
      <c r="AC273" s="42">
        <f t="shared" si="196"/>
        <v>0</v>
      </c>
    </row>
    <row r="274" spans="1:29" x14ac:dyDescent="0.25">
      <c r="B274" s="31" t="s">
        <v>34</v>
      </c>
      <c r="E274" s="5">
        <f>+C272*0.1</f>
        <v>387387</v>
      </c>
      <c r="F274" s="39"/>
      <c r="M274" s="6">
        <f t="shared" si="198"/>
        <v>0</v>
      </c>
      <c r="O274" s="6">
        <f t="shared" si="199"/>
        <v>0</v>
      </c>
      <c r="Q274" s="6">
        <f t="shared" si="200"/>
        <v>0</v>
      </c>
      <c r="R274" s="40">
        <v>0.6</v>
      </c>
      <c r="S274" s="6">
        <f t="shared" si="201"/>
        <v>232432.19999999998</v>
      </c>
      <c r="T274" s="41">
        <v>0.4</v>
      </c>
      <c r="U274" s="6">
        <f t="shared" si="202"/>
        <v>154954.80000000002</v>
      </c>
      <c r="V274" s="41">
        <v>0.4</v>
      </c>
      <c r="W274" s="6">
        <f t="shared" ref="W274:W275" si="205">V274*E274</f>
        <v>154954.80000000002</v>
      </c>
      <c r="X274" s="41">
        <f t="shared" si="192"/>
        <v>1</v>
      </c>
      <c r="Y274" s="5">
        <f t="shared" si="193"/>
        <v>387387</v>
      </c>
      <c r="Z274" s="41">
        <f t="shared" si="194"/>
        <v>1</v>
      </c>
      <c r="AA274" s="15">
        <v>1</v>
      </c>
      <c r="AB274" s="41">
        <f t="shared" si="195"/>
        <v>0</v>
      </c>
      <c r="AC274" s="42">
        <f t="shared" si="196"/>
        <v>0</v>
      </c>
    </row>
    <row r="275" spans="1:29" x14ac:dyDescent="0.25">
      <c r="B275" s="31" t="s">
        <v>35</v>
      </c>
      <c r="E275" s="5">
        <f>+C272*0.05</f>
        <v>193693.5</v>
      </c>
      <c r="F275" s="39"/>
      <c r="M275" s="6">
        <f t="shared" si="198"/>
        <v>0</v>
      </c>
      <c r="O275" s="6">
        <f t="shared" si="199"/>
        <v>0</v>
      </c>
      <c r="Q275" s="6">
        <f t="shared" si="200"/>
        <v>0</v>
      </c>
      <c r="S275" s="6">
        <f t="shared" si="201"/>
        <v>0</v>
      </c>
      <c r="T275" s="41">
        <v>1</v>
      </c>
      <c r="U275" s="6">
        <f t="shared" si="202"/>
        <v>193693.5</v>
      </c>
      <c r="V275" s="41">
        <v>1</v>
      </c>
      <c r="W275" s="6">
        <f t="shared" si="205"/>
        <v>193693.5</v>
      </c>
      <c r="X275" s="41">
        <f t="shared" si="192"/>
        <v>1</v>
      </c>
      <c r="Y275" s="5">
        <f t="shared" si="193"/>
        <v>193693.5</v>
      </c>
      <c r="Z275" s="41">
        <f t="shared" si="194"/>
        <v>1</v>
      </c>
      <c r="AA275" s="15">
        <v>1</v>
      </c>
      <c r="AB275" s="41">
        <f t="shared" si="195"/>
        <v>0</v>
      </c>
      <c r="AC275" s="42">
        <f t="shared" si="196"/>
        <v>0</v>
      </c>
    </row>
    <row r="276" spans="1:29" x14ac:dyDescent="0.25">
      <c r="B276" s="35" t="s">
        <v>96</v>
      </c>
      <c r="C276" s="4">
        <f>553410+553410+830115</f>
        <v>1936935</v>
      </c>
      <c r="E276" s="5"/>
      <c r="F276" s="39"/>
      <c r="M276" s="6">
        <f t="shared" si="198"/>
        <v>0</v>
      </c>
      <c r="O276" s="6">
        <f t="shared" si="199"/>
        <v>0</v>
      </c>
      <c r="Q276" s="6">
        <f t="shared" si="200"/>
        <v>0</v>
      </c>
      <c r="S276" s="6">
        <f t="shared" si="201"/>
        <v>0</v>
      </c>
      <c r="T276" s="41"/>
      <c r="U276" s="6">
        <f t="shared" si="202"/>
        <v>0</v>
      </c>
      <c r="V276" s="41"/>
      <c r="W276" s="6">
        <f t="shared" si="203"/>
        <v>0</v>
      </c>
      <c r="X276" s="41">
        <f t="shared" si="192"/>
        <v>0</v>
      </c>
      <c r="Y276" s="5">
        <f t="shared" si="193"/>
        <v>0</v>
      </c>
      <c r="Z276" s="41">
        <f t="shared" si="194"/>
        <v>0</v>
      </c>
      <c r="AA276" s="15">
        <v>0</v>
      </c>
      <c r="AB276" s="41">
        <f t="shared" si="195"/>
        <v>0</v>
      </c>
      <c r="AC276" s="42">
        <f t="shared" si="196"/>
        <v>0</v>
      </c>
    </row>
    <row r="277" spans="1:29" ht="15" customHeight="1" x14ac:dyDescent="0.25">
      <c r="B277" s="31" t="s">
        <v>33</v>
      </c>
      <c r="E277" s="5">
        <f>+C276*0.85</f>
        <v>1646394.75</v>
      </c>
      <c r="F277" s="39"/>
      <c r="M277" s="6">
        <f t="shared" si="198"/>
        <v>0</v>
      </c>
      <c r="O277" s="6">
        <f t="shared" si="199"/>
        <v>0</v>
      </c>
      <c r="P277" s="40">
        <v>1</v>
      </c>
      <c r="Q277" s="6">
        <f t="shared" si="200"/>
        <v>1646394.75</v>
      </c>
      <c r="S277" s="6">
        <f t="shared" si="201"/>
        <v>0</v>
      </c>
      <c r="T277" s="41"/>
      <c r="U277" s="6">
        <f t="shared" si="202"/>
        <v>0</v>
      </c>
      <c r="V277" s="41"/>
      <c r="W277" s="6">
        <f t="shared" si="203"/>
        <v>0</v>
      </c>
      <c r="X277" s="41">
        <f t="shared" si="192"/>
        <v>1</v>
      </c>
      <c r="Y277" s="5">
        <f t="shared" si="193"/>
        <v>1646394.75</v>
      </c>
      <c r="Z277" s="41">
        <f t="shared" si="194"/>
        <v>1</v>
      </c>
      <c r="AA277" s="15">
        <v>1</v>
      </c>
      <c r="AB277" s="41">
        <f t="shared" si="195"/>
        <v>0</v>
      </c>
      <c r="AC277" s="42">
        <f t="shared" si="196"/>
        <v>0</v>
      </c>
    </row>
    <row r="278" spans="1:29" x14ac:dyDescent="0.25">
      <c r="B278" s="31" t="s">
        <v>34</v>
      </c>
      <c r="E278" s="5">
        <f>+C276*0.1</f>
        <v>193693.5</v>
      </c>
      <c r="F278" s="39"/>
      <c r="M278" s="6">
        <f t="shared" si="198"/>
        <v>0</v>
      </c>
      <c r="O278" s="6">
        <f t="shared" si="199"/>
        <v>0</v>
      </c>
      <c r="Q278" s="6">
        <f t="shared" si="200"/>
        <v>0</v>
      </c>
      <c r="S278" s="6">
        <f t="shared" si="201"/>
        <v>0</v>
      </c>
      <c r="T278" s="41">
        <v>1</v>
      </c>
      <c r="U278" s="6">
        <f t="shared" si="202"/>
        <v>193693.5</v>
      </c>
      <c r="V278" s="41">
        <v>1</v>
      </c>
      <c r="W278" s="6">
        <f t="shared" ref="W278:W279" si="206">V278*E278</f>
        <v>193693.5</v>
      </c>
      <c r="X278" s="41">
        <f t="shared" si="192"/>
        <v>1</v>
      </c>
      <c r="Y278" s="5">
        <f t="shared" si="193"/>
        <v>193693.5</v>
      </c>
      <c r="Z278" s="41">
        <f t="shared" si="194"/>
        <v>1</v>
      </c>
      <c r="AA278" s="15">
        <v>1</v>
      </c>
      <c r="AB278" s="41">
        <f t="shared" si="195"/>
        <v>0</v>
      </c>
      <c r="AC278" s="42">
        <f t="shared" si="196"/>
        <v>0</v>
      </c>
    </row>
    <row r="279" spans="1:29" x14ac:dyDescent="0.25">
      <c r="B279" s="31" t="s">
        <v>35</v>
      </c>
      <c r="E279" s="5">
        <f>+C276*0.05</f>
        <v>96846.75</v>
      </c>
      <c r="F279" s="39"/>
      <c r="M279" s="6">
        <f t="shared" si="198"/>
        <v>0</v>
      </c>
      <c r="O279" s="6">
        <f t="shared" si="199"/>
        <v>0</v>
      </c>
      <c r="Q279" s="6">
        <f t="shared" si="200"/>
        <v>0</v>
      </c>
      <c r="S279" s="6">
        <f t="shared" si="201"/>
        <v>0</v>
      </c>
      <c r="T279" s="41">
        <v>1</v>
      </c>
      <c r="U279" s="6">
        <f t="shared" si="202"/>
        <v>96846.75</v>
      </c>
      <c r="V279" s="41">
        <v>1</v>
      </c>
      <c r="W279" s="6">
        <f t="shared" si="206"/>
        <v>96846.75</v>
      </c>
      <c r="X279" s="41">
        <f t="shared" si="192"/>
        <v>1</v>
      </c>
      <c r="Y279" s="5">
        <f t="shared" si="193"/>
        <v>96846.75</v>
      </c>
      <c r="Z279" s="41">
        <f t="shared" si="194"/>
        <v>1</v>
      </c>
      <c r="AA279" s="15">
        <v>1</v>
      </c>
      <c r="AB279" s="41">
        <f t="shared" si="195"/>
        <v>0</v>
      </c>
      <c r="AC279" s="42">
        <f t="shared" si="196"/>
        <v>0</v>
      </c>
    </row>
    <row r="280" spans="1:29" s="65" customFormat="1" x14ac:dyDescent="0.25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192"/>
        <v>0</v>
      </c>
      <c r="Y280" s="5">
        <f t="shared" si="193"/>
        <v>0</v>
      </c>
      <c r="Z280" s="41">
        <f t="shared" si="194"/>
        <v>0</v>
      </c>
      <c r="AA280" s="66">
        <v>0</v>
      </c>
      <c r="AB280" s="41">
        <f t="shared" si="195"/>
        <v>0</v>
      </c>
      <c r="AC280" s="42">
        <f t="shared" si="196"/>
        <v>0</v>
      </c>
    </row>
    <row r="281" spans="1:29" x14ac:dyDescent="0.25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192"/>
        <v>0</v>
      </c>
      <c r="Y281" s="5">
        <f t="shared" si="193"/>
        <v>0</v>
      </c>
      <c r="Z281" s="41">
        <f t="shared" si="194"/>
        <v>0</v>
      </c>
      <c r="AA281" s="15">
        <v>0</v>
      </c>
      <c r="AB281" s="41">
        <f t="shared" si="195"/>
        <v>0</v>
      </c>
      <c r="AC281" s="42">
        <f t="shared" si="196"/>
        <v>0</v>
      </c>
    </row>
    <row r="282" spans="1:29" ht="15" customHeight="1" x14ac:dyDescent="0.25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192"/>
        <v>1</v>
      </c>
      <c r="Y282" s="5">
        <f t="shared" si="193"/>
        <v>300000</v>
      </c>
      <c r="Z282" s="41">
        <f t="shared" si="194"/>
        <v>1</v>
      </c>
      <c r="AA282" s="15">
        <v>1</v>
      </c>
      <c r="AB282" s="41">
        <f t="shared" si="195"/>
        <v>0</v>
      </c>
      <c r="AC282" s="42">
        <f t="shared" si="196"/>
        <v>0</v>
      </c>
    </row>
    <row r="283" spans="1:29" x14ac:dyDescent="0.25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6" si="207">V283*E283</f>
        <v>400000</v>
      </c>
      <c r="X283" s="41">
        <f t="shared" si="192"/>
        <v>1</v>
      </c>
      <c r="Y283" s="5">
        <f t="shared" si="193"/>
        <v>400000</v>
      </c>
      <c r="Z283" s="41">
        <f t="shared" si="194"/>
        <v>1</v>
      </c>
      <c r="AA283" s="15">
        <v>1</v>
      </c>
      <c r="AB283" s="41">
        <f t="shared" si="195"/>
        <v>0</v>
      </c>
      <c r="AC283" s="42">
        <f t="shared" si="196"/>
        <v>0</v>
      </c>
    </row>
    <row r="284" spans="1:29" x14ac:dyDescent="0.25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07"/>
        <v>100000</v>
      </c>
      <c r="X284" s="41">
        <f t="shared" si="192"/>
        <v>1</v>
      </c>
      <c r="Y284" s="5">
        <f t="shared" si="193"/>
        <v>100000</v>
      </c>
      <c r="Z284" s="41">
        <f t="shared" si="194"/>
        <v>1</v>
      </c>
      <c r="AA284" s="15">
        <v>1</v>
      </c>
      <c r="AB284" s="41">
        <f t="shared" si="195"/>
        <v>0</v>
      </c>
      <c r="AC284" s="42">
        <f t="shared" si="196"/>
        <v>0</v>
      </c>
    </row>
    <row r="285" spans="1:29" s="65" customFormat="1" x14ac:dyDescent="0.25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192"/>
        <v>0</v>
      </c>
      <c r="Y285" s="5">
        <f t="shared" si="193"/>
        <v>0</v>
      </c>
      <c r="Z285" s="41">
        <f t="shared" si="194"/>
        <v>0</v>
      </c>
      <c r="AA285" s="66">
        <v>0</v>
      </c>
      <c r="AB285" s="41">
        <f t="shared" si="195"/>
        <v>0</v>
      </c>
      <c r="AC285" s="42">
        <f t="shared" si="196"/>
        <v>0</v>
      </c>
    </row>
    <row r="286" spans="1:29" ht="15" customHeight="1" x14ac:dyDescent="0.25">
      <c r="A286" s="38" t="s">
        <v>102</v>
      </c>
      <c r="B286" s="31" t="s">
        <v>103</v>
      </c>
      <c r="E286" s="5">
        <v>12600000</v>
      </c>
      <c r="F286" s="39"/>
      <c r="G286" s="6">
        <f t="shared" ref="G286:G292" si="208">+F286*E286</f>
        <v>0</v>
      </c>
      <c r="I286" s="6">
        <f t="shared" ref="I286:I292" si="209">+H286*E286</f>
        <v>0</v>
      </c>
      <c r="K286" s="6">
        <f t="shared" ref="K286:K292" si="210">+J286*E286</f>
        <v>0</v>
      </c>
      <c r="M286" s="6">
        <f t="shared" ref="M286:M292" si="211">+L286*E286</f>
        <v>0</v>
      </c>
      <c r="O286" s="6">
        <f t="shared" ref="O286:O292" si="212">+N286*E286</f>
        <v>0</v>
      </c>
      <c r="P286" s="40">
        <f>10%-0.96%</f>
        <v>9.0400000000000008E-2</v>
      </c>
      <c r="Q286" s="6">
        <f>+P286*E286-390.57</f>
        <v>1138649.43</v>
      </c>
      <c r="R286" s="40">
        <v>0.40959999999999996</v>
      </c>
      <c r="S286" s="6">
        <f>+R286*E286</f>
        <v>5160960</v>
      </c>
      <c r="T286" s="41">
        <v>0.5</v>
      </c>
      <c r="U286" s="6">
        <f>+T286*E286+390.57</f>
        <v>6300390.5700000003</v>
      </c>
      <c r="V286" s="41">
        <v>0.47</v>
      </c>
      <c r="W286" s="6">
        <f t="shared" si="207"/>
        <v>5922000</v>
      </c>
      <c r="X286" s="41">
        <f t="shared" si="192"/>
        <v>1</v>
      </c>
      <c r="Y286" s="5">
        <f t="shared" si="193"/>
        <v>12600000</v>
      </c>
      <c r="Z286" s="41">
        <f t="shared" si="194"/>
        <v>0.97</v>
      </c>
      <c r="AA286" s="15">
        <v>0.97</v>
      </c>
      <c r="AB286" s="41">
        <f t="shared" si="195"/>
        <v>0</v>
      </c>
      <c r="AC286" s="42">
        <f t="shared" si="196"/>
        <v>0</v>
      </c>
    </row>
    <row r="287" spans="1:29" x14ac:dyDescent="0.25">
      <c r="A287" s="38" t="s">
        <v>104</v>
      </c>
      <c r="B287" s="35" t="s">
        <v>105</v>
      </c>
      <c r="C287" s="67"/>
      <c r="D287" s="67"/>
      <c r="E287" s="14"/>
      <c r="F287" s="39"/>
      <c r="G287" s="6">
        <f t="shared" si="208"/>
        <v>0</v>
      </c>
      <c r="I287" s="6">
        <f t="shared" si="209"/>
        <v>0</v>
      </c>
      <c r="K287" s="6">
        <f t="shared" si="210"/>
        <v>0</v>
      </c>
      <c r="M287" s="6">
        <f t="shared" si="211"/>
        <v>0</v>
      </c>
      <c r="O287" s="6">
        <f t="shared" si="212"/>
        <v>0</v>
      </c>
      <c r="Q287" s="6">
        <f t="shared" ref="Q287:Q292" si="213">+P287*E287</f>
        <v>0</v>
      </c>
      <c r="S287" s="6">
        <f t="shared" ref="S287:S292" si="214">+R287*E287</f>
        <v>0</v>
      </c>
      <c r="T287" s="41"/>
      <c r="U287" s="6">
        <f t="shared" ref="U287:U292" si="215">+T287*E287</f>
        <v>0</v>
      </c>
      <c r="V287" s="41"/>
      <c r="W287" s="6">
        <f t="shared" ref="W287:W290" si="216">+V287*G287</f>
        <v>0</v>
      </c>
      <c r="X287" s="41">
        <f t="shared" si="192"/>
        <v>0</v>
      </c>
      <c r="Y287" s="5">
        <f t="shared" si="193"/>
        <v>0</v>
      </c>
      <c r="Z287" s="41">
        <f t="shared" si="194"/>
        <v>0</v>
      </c>
      <c r="AA287" s="15">
        <v>0</v>
      </c>
      <c r="AB287" s="41">
        <f t="shared" si="195"/>
        <v>0</v>
      </c>
      <c r="AC287" s="42">
        <f t="shared" si="196"/>
        <v>0</v>
      </c>
    </row>
    <row r="288" spans="1:29" ht="15" customHeight="1" x14ac:dyDescent="0.25">
      <c r="B288" s="31" t="s">
        <v>106</v>
      </c>
      <c r="E288" s="5">
        <v>6149000</v>
      </c>
      <c r="F288" s="39">
        <v>0.4</v>
      </c>
      <c r="G288" s="6">
        <f t="shared" si="208"/>
        <v>2459600</v>
      </c>
      <c r="H288" s="40">
        <v>0.28499999999999998</v>
      </c>
      <c r="I288" s="6">
        <f t="shared" si="209"/>
        <v>1752464.9999999998</v>
      </c>
      <c r="J288" s="70">
        <v>0.315</v>
      </c>
      <c r="K288" s="6">
        <f t="shared" si="210"/>
        <v>1936935</v>
      </c>
      <c r="M288" s="6">
        <f t="shared" si="211"/>
        <v>0</v>
      </c>
      <c r="O288" s="6">
        <f t="shared" si="212"/>
        <v>0</v>
      </c>
      <c r="Q288" s="6">
        <f t="shared" si="213"/>
        <v>0</v>
      </c>
      <c r="S288" s="6">
        <f t="shared" si="214"/>
        <v>0</v>
      </c>
      <c r="T288" s="41"/>
      <c r="U288" s="6">
        <f t="shared" si="215"/>
        <v>0</v>
      </c>
      <c r="V288" s="41"/>
      <c r="W288" s="6">
        <f t="shared" si="216"/>
        <v>0</v>
      </c>
      <c r="X288" s="41">
        <f t="shared" si="192"/>
        <v>1</v>
      </c>
      <c r="Y288" s="5">
        <f t="shared" si="193"/>
        <v>6149000</v>
      </c>
      <c r="Z288" s="41">
        <f t="shared" si="194"/>
        <v>1</v>
      </c>
      <c r="AA288" s="15">
        <v>1</v>
      </c>
      <c r="AB288" s="41">
        <f t="shared" si="195"/>
        <v>0</v>
      </c>
      <c r="AC288" s="42">
        <f t="shared" si="196"/>
        <v>0</v>
      </c>
    </row>
    <row r="289" spans="1:29" ht="15" customHeight="1" x14ac:dyDescent="0.25">
      <c r="B289" s="31" t="s">
        <v>107</v>
      </c>
      <c r="E289" s="5">
        <v>6149000</v>
      </c>
      <c r="F289" s="39">
        <v>0.4</v>
      </c>
      <c r="G289" s="6">
        <f t="shared" si="208"/>
        <v>2459600</v>
      </c>
      <c r="H289" s="40">
        <v>0.2</v>
      </c>
      <c r="I289" s="6">
        <f t="shared" si="209"/>
        <v>1229800</v>
      </c>
      <c r="J289" s="40">
        <v>0.3</v>
      </c>
      <c r="K289" s="6">
        <f t="shared" si="210"/>
        <v>1844700</v>
      </c>
      <c r="L289" s="40">
        <v>5.0000000000000044E-2</v>
      </c>
      <c r="M289" s="6">
        <f t="shared" si="211"/>
        <v>307450.00000000029</v>
      </c>
      <c r="N289" s="40">
        <v>5.0000000000000044E-2</v>
      </c>
      <c r="O289" s="6">
        <f t="shared" si="212"/>
        <v>307450.00000000029</v>
      </c>
      <c r="Q289" s="6">
        <f t="shared" si="213"/>
        <v>0</v>
      </c>
      <c r="S289" s="6">
        <f t="shared" si="214"/>
        <v>0</v>
      </c>
      <c r="T289" s="41"/>
      <c r="U289" s="6">
        <f t="shared" si="215"/>
        <v>0</v>
      </c>
      <c r="V289" s="41"/>
      <c r="W289" s="6">
        <f t="shared" si="216"/>
        <v>0</v>
      </c>
      <c r="X289" s="41">
        <f t="shared" si="192"/>
        <v>1.0000000000000002</v>
      </c>
      <c r="Y289" s="5">
        <f t="shared" si="193"/>
        <v>6149000</v>
      </c>
      <c r="Z289" s="41">
        <f t="shared" si="194"/>
        <v>1.0000000000000002</v>
      </c>
      <c r="AA289" s="15">
        <v>1.0000000000000002</v>
      </c>
      <c r="AB289" s="41">
        <f t="shared" si="195"/>
        <v>0</v>
      </c>
      <c r="AC289" s="42">
        <f t="shared" si="196"/>
        <v>0</v>
      </c>
    </row>
    <row r="290" spans="1:29" ht="15" customHeight="1" x14ac:dyDescent="0.25">
      <c r="B290" s="31" t="s">
        <v>108</v>
      </c>
      <c r="E290" s="5">
        <v>6149000</v>
      </c>
      <c r="F290" s="39">
        <v>0.4</v>
      </c>
      <c r="G290" s="6">
        <f t="shared" si="208"/>
        <v>2459600</v>
      </c>
      <c r="H290" s="40">
        <v>0.2</v>
      </c>
      <c r="I290" s="6">
        <f t="shared" si="209"/>
        <v>1229800</v>
      </c>
      <c r="J290" s="40">
        <v>0.28000000000000003</v>
      </c>
      <c r="K290" s="6">
        <f t="shared" si="210"/>
        <v>1721720.0000000002</v>
      </c>
      <c r="L290" s="40">
        <v>7.0000000000000062E-2</v>
      </c>
      <c r="M290" s="6">
        <f t="shared" si="211"/>
        <v>430430.00000000041</v>
      </c>
      <c r="N290" s="40">
        <v>5.0000000000000044E-2</v>
      </c>
      <c r="O290" s="6">
        <f t="shared" si="212"/>
        <v>307450.00000000029</v>
      </c>
      <c r="Q290" s="6">
        <f t="shared" si="213"/>
        <v>0</v>
      </c>
      <c r="S290" s="6">
        <f t="shared" si="214"/>
        <v>0</v>
      </c>
      <c r="T290" s="41"/>
      <c r="U290" s="6">
        <f t="shared" si="215"/>
        <v>0</v>
      </c>
      <c r="V290" s="41"/>
      <c r="W290" s="6">
        <f t="shared" si="216"/>
        <v>0</v>
      </c>
      <c r="X290" s="41">
        <f t="shared" si="192"/>
        <v>1.0000000000000002</v>
      </c>
      <c r="Y290" s="5">
        <f t="shared" si="193"/>
        <v>6149000</v>
      </c>
      <c r="Z290" s="41">
        <f t="shared" si="194"/>
        <v>1.0000000000000002</v>
      </c>
      <c r="AA290" s="15">
        <v>1.0000000000000002</v>
      </c>
      <c r="AB290" s="41">
        <f t="shared" si="195"/>
        <v>0</v>
      </c>
      <c r="AC290" s="42">
        <f t="shared" si="196"/>
        <v>0</v>
      </c>
    </row>
    <row r="291" spans="1:29" x14ac:dyDescent="0.25">
      <c r="B291" s="31" t="s">
        <v>109</v>
      </c>
      <c r="E291" s="5">
        <v>6149000</v>
      </c>
      <c r="F291" s="39"/>
      <c r="G291" s="6">
        <f t="shared" si="208"/>
        <v>0</v>
      </c>
      <c r="H291" s="40">
        <v>0.25</v>
      </c>
      <c r="I291" s="6">
        <f t="shared" si="209"/>
        <v>1537250</v>
      </c>
      <c r="J291" s="40">
        <v>0.23</v>
      </c>
      <c r="K291" s="6">
        <f t="shared" si="210"/>
        <v>1414270</v>
      </c>
      <c r="L291" s="40">
        <v>0.32000000000000006</v>
      </c>
      <c r="M291" s="6">
        <f t="shared" si="211"/>
        <v>1967680.0000000005</v>
      </c>
      <c r="N291" s="40">
        <v>9.9999999999999978E-2</v>
      </c>
      <c r="O291" s="6">
        <f t="shared" si="212"/>
        <v>614899.99999999988</v>
      </c>
      <c r="Q291" s="6">
        <f t="shared" si="213"/>
        <v>0</v>
      </c>
      <c r="S291" s="6">
        <f t="shared" si="214"/>
        <v>0</v>
      </c>
      <c r="T291" s="41">
        <v>0.1</v>
      </c>
      <c r="U291" s="6">
        <f t="shared" si="215"/>
        <v>614900</v>
      </c>
      <c r="V291" s="41">
        <v>0.09</v>
      </c>
      <c r="W291" s="6">
        <f t="shared" ref="W291:W292" si="217">V291*E291</f>
        <v>553410</v>
      </c>
      <c r="X291" s="41">
        <f t="shared" si="192"/>
        <v>1</v>
      </c>
      <c r="Y291" s="5">
        <f t="shared" si="193"/>
        <v>6149000</v>
      </c>
      <c r="Z291" s="41">
        <f t="shared" si="194"/>
        <v>0.99</v>
      </c>
      <c r="AA291" s="15">
        <v>0.99</v>
      </c>
      <c r="AB291" s="41">
        <f t="shared" si="195"/>
        <v>0</v>
      </c>
      <c r="AC291" s="42">
        <f t="shared" si="196"/>
        <v>0</v>
      </c>
    </row>
    <row r="292" spans="1:29" x14ac:dyDescent="0.25">
      <c r="B292" s="31" t="s">
        <v>110</v>
      </c>
      <c r="E292" s="5">
        <v>6149000</v>
      </c>
      <c r="F292" s="39"/>
      <c r="G292" s="6">
        <f t="shared" si="208"/>
        <v>0</v>
      </c>
      <c r="I292" s="6">
        <f t="shared" si="209"/>
        <v>0</v>
      </c>
      <c r="K292" s="6">
        <f t="shared" si="210"/>
        <v>0</v>
      </c>
      <c r="M292" s="6">
        <f t="shared" si="211"/>
        <v>0</v>
      </c>
      <c r="N292" s="40">
        <v>0.4</v>
      </c>
      <c r="O292" s="6">
        <f t="shared" si="212"/>
        <v>2459600</v>
      </c>
      <c r="P292" s="40">
        <v>0.29999999999999993</v>
      </c>
      <c r="Q292" s="6">
        <f t="shared" si="213"/>
        <v>1844699.9999999995</v>
      </c>
      <c r="S292" s="6">
        <f t="shared" si="214"/>
        <v>0</v>
      </c>
      <c r="T292" s="41">
        <v>0.3</v>
      </c>
      <c r="U292" s="6">
        <f t="shared" si="215"/>
        <v>1844700</v>
      </c>
      <c r="V292" s="41">
        <v>0.28999999999999998</v>
      </c>
      <c r="W292" s="6">
        <f t="shared" si="217"/>
        <v>1783209.9999999998</v>
      </c>
      <c r="X292" s="41">
        <f t="shared" si="192"/>
        <v>1</v>
      </c>
      <c r="Y292" s="5">
        <f t="shared" si="193"/>
        <v>6149000</v>
      </c>
      <c r="Z292" s="41">
        <f t="shared" si="194"/>
        <v>0.99</v>
      </c>
      <c r="AA292" s="15">
        <v>0.99</v>
      </c>
      <c r="AB292" s="41">
        <f t="shared" si="195"/>
        <v>0</v>
      </c>
      <c r="AC292" s="42">
        <f t="shared" si="196"/>
        <v>0</v>
      </c>
    </row>
    <row r="293" spans="1:29" s="65" customFormat="1" x14ac:dyDescent="0.25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192"/>
        <v>0</v>
      </c>
      <c r="Y293" s="5">
        <f t="shared" si="193"/>
        <v>0</v>
      </c>
      <c r="Z293" s="41">
        <f t="shared" si="194"/>
        <v>0</v>
      </c>
      <c r="AA293" s="66">
        <v>0</v>
      </c>
      <c r="AB293" s="41">
        <f t="shared" si="195"/>
        <v>0</v>
      </c>
      <c r="AC293" s="42">
        <f t="shared" si="196"/>
        <v>0</v>
      </c>
    </row>
    <row r="294" spans="1:29" ht="15" customHeight="1" x14ac:dyDescent="0.25">
      <c r="B294" s="35" t="s">
        <v>112</v>
      </c>
      <c r="C294" s="67"/>
      <c r="D294" s="67"/>
      <c r="E294" s="14">
        <v>0</v>
      </c>
      <c r="F294" s="39"/>
      <c r="G294" s="6">
        <f t="shared" ref="G294:G331" si="218">+F294*E294</f>
        <v>0</v>
      </c>
      <c r="I294" s="6">
        <f t="shared" ref="I294:I319" si="219">+H294*E294</f>
        <v>0</v>
      </c>
      <c r="K294" s="6">
        <f t="shared" ref="K294:K319" si="220">+J294*E294</f>
        <v>0</v>
      </c>
      <c r="M294" s="6">
        <f t="shared" ref="M294:M334" si="221">+L294*E294</f>
        <v>0</v>
      </c>
      <c r="O294" s="6">
        <f t="shared" ref="O294:O334" si="222">+N294*E294</f>
        <v>0</v>
      </c>
      <c r="Q294" s="6">
        <f t="shared" ref="Q294:Q334" si="223">+P294*E294</f>
        <v>0</v>
      </c>
      <c r="S294" s="6">
        <f t="shared" ref="S294:S334" si="224">+R294*E294</f>
        <v>0</v>
      </c>
      <c r="T294" s="41"/>
      <c r="U294" s="6">
        <f t="shared" ref="U294:U334" si="225">+T294*E294</f>
        <v>0</v>
      </c>
      <c r="V294" s="41"/>
      <c r="W294" s="6">
        <f t="shared" ref="W294:W332" si="226">+V294*G294</f>
        <v>0</v>
      </c>
      <c r="X294" s="41">
        <f t="shared" si="192"/>
        <v>0</v>
      </c>
      <c r="Y294" s="5">
        <f t="shared" si="193"/>
        <v>0</v>
      </c>
      <c r="Z294" s="41">
        <f t="shared" si="194"/>
        <v>0</v>
      </c>
      <c r="AA294" s="15">
        <v>0</v>
      </c>
      <c r="AB294" s="41">
        <f t="shared" si="195"/>
        <v>0</v>
      </c>
      <c r="AC294" s="42">
        <f t="shared" si="196"/>
        <v>0</v>
      </c>
    </row>
    <row r="295" spans="1:29" x14ac:dyDescent="0.25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18"/>
        <v>0</v>
      </c>
      <c r="I295" s="6">
        <f t="shared" si="219"/>
        <v>0</v>
      </c>
      <c r="K295" s="6">
        <f t="shared" si="220"/>
        <v>0</v>
      </c>
      <c r="M295" s="6">
        <f t="shared" si="221"/>
        <v>0</v>
      </c>
      <c r="O295" s="6">
        <f t="shared" si="222"/>
        <v>0</v>
      </c>
      <c r="Q295" s="6">
        <f t="shared" si="223"/>
        <v>0</v>
      </c>
      <c r="S295" s="6">
        <f t="shared" si="224"/>
        <v>0</v>
      </c>
      <c r="T295" s="41"/>
      <c r="U295" s="6">
        <f t="shared" si="225"/>
        <v>0</v>
      </c>
      <c r="V295" s="41"/>
      <c r="W295" s="6">
        <f t="shared" si="226"/>
        <v>0</v>
      </c>
      <c r="X295" s="41">
        <f t="shared" si="192"/>
        <v>0</v>
      </c>
      <c r="Y295" s="5">
        <f t="shared" si="193"/>
        <v>0</v>
      </c>
      <c r="Z295" s="41">
        <f t="shared" si="194"/>
        <v>0</v>
      </c>
      <c r="AA295" s="15">
        <v>0</v>
      </c>
      <c r="AB295" s="41">
        <f t="shared" si="195"/>
        <v>0</v>
      </c>
      <c r="AC295" s="42">
        <f t="shared" si="196"/>
        <v>0</v>
      </c>
    </row>
    <row r="296" spans="1:29" ht="15" customHeight="1" x14ac:dyDescent="0.25">
      <c r="B296" s="31" t="s">
        <v>114</v>
      </c>
      <c r="E296" s="5">
        <v>150000</v>
      </c>
      <c r="F296" s="39">
        <v>1</v>
      </c>
      <c r="G296" s="6">
        <f t="shared" si="218"/>
        <v>150000</v>
      </c>
      <c r="I296" s="6">
        <f t="shared" si="219"/>
        <v>0</v>
      </c>
      <c r="K296" s="6">
        <f t="shared" si="220"/>
        <v>0</v>
      </c>
      <c r="M296" s="6">
        <f t="shared" si="221"/>
        <v>0</v>
      </c>
      <c r="O296" s="6">
        <f t="shared" si="222"/>
        <v>0</v>
      </c>
      <c r="Q296" s="6">
        <f t="shared" si="223"/>
        <v>0</v>
      </c>
      <c r="S296" s="6">
        <f t="shared" si="224"/>
        <v>0</v>
      </c>
      <c r="T296" s="41"/>
      <c r="U296" s="6">
        <f t="shared" si="225"/>
        <v>0</v>
      </c>
      <c r="V296" s="41"/>
      <c r="W296" s="6">
        <f t="shared" si="226"/>
        <v>0</v>
      </c>
      <c r="X296" s="41">
        <f t="shared" si="192"/>
        <v>1</v>
      </c>
      <c r="Y296" s="5">
        <f t="shared" si="193"/>
        <v>150000</v>
      </c>
      <c r="Z296" s="41">
        <f t="shared" si="194"/>
        <v>1</v>
      </c>
      <c r="AA296" s="15">
        <v>1</v>
      </c>
      <c r="AB296" s="41">
        <f t="shared" si="195"/>
        <v>0</v>
      </c>
      <c r="AC296" s="42">
        <f t="shared" si="196"/>
        <v>0</v>
      </c>
    </row>
    <row r="297" spans="1:29" ht="15" customHeight="1" x14ac:dyDescent="0.25">
      <c r="B297" s="31" t="s">
        <v>115</v>
      </c>
      <c r="E297" s="5">
        <f>5752890*0.6</f>
        <v>3451734</v>
      </c>
      <c r="F297" s="39">
        <v>0.15</v>
      </c>
      <c r="G297" s="6">
        <f t="shared" si="218"/>
        <v>517760.1</v>
      </c>
      <c r="H297" s="40">
        <v>0.85</v>
      </c>
      <c r="I297" s="6">
        <f t="shared" si="219"/>
        <v>2933973.9</v>
      </c>
      <c r="K297" s="6">
        <f t="shared" si="220"/>
        <v>0</v>
      </c>
      <c r="M297" s="6">
        <f t="shared" si="221"/>
        <v>0</v>
      </c>
      <c r="O297" s="6">
        <f t="shared" si="222"/>
        <v>0</v>
      </c>
      <c r="Q297" s="6">
        <f t="shared" si="223"/>
        <v>0</v>
      </c>
      <c r="S297" s="6">
        <f t="shared" si="224"/>
        <v>0</v>
      </c>
      <c r="T297" s="41"/>
      <c r="U297" s="6">
        <f t="shared" si="225"/>
        <v>0</v>
      </c>
      <c r="V297" s="41"/>
      <c r="W297" s="6">
        <f t="shared" si="226"/>
        <v>0</v>
      </c>
      <c r="X297" s="41">
        <f t="shared" si="192"/>
        <v>1</v>
      </c>
      <c r="Y297" s="5">
        <f t="shared" si="193"/>
        <v>3451734</v>
      </c>
      <c r="Z297" s="41">
        <f t="shared" si="194"/>
        <v>1</v>
      </c>
      <c r="AA297" s="15">
        <v>1</v>
      </c>
      <c r="AB297" s="41">
        <f t="shared" si="195"/>
        <v>0</v>
      </c>
      <c r="AC297" s="42">
        <f t="shared" si="196"/>
        <v>0</v>
      </c>
    </row>
    <row r="298" spans="1:29" ht="15" customHeight="1" x14ac:dyDescent="0.25">
      <c r="B298" s="31" t="s">
        <v>116</v>
      </c>
      <c r="E298" s="5">
        <f>5752890*0.4</f>
        <v>2301156</v>
      </c>
      <c r="F298" s="39"/>
      <c r="G298" s="6">
        <f t="shared" si="218"/>
        <v>0</v>
      </c>
      <c r="H298" s="40">
        <v>1</v>
      </c>
      <c r="I298" s="6">
        <f t="shared" si="219"/>
        <v>2301156</v>
      </c>
      <c r="K298" s="6">
        <f t="shared" si="220"/>
        <v>0</v>
      </c>
      <c r="M298" s="6">
        <f t="shared" si="221"/>
        <v>0</v>
      </c>
      <c r="O298" s="6">
        <f t="shared" si="222"/>
        <v>0</v>
      </c>
      <c r="Q298" s="6">
        <f t="shared" si="223"/>
        <v>0</v>
      </c>
      <c r="S298" s="6">
        <f t="shared" si="224"/>
        <v>0</v>
      </c>
      <c r="T298" s="41"/>
      <c r="U298" s="6">
        <f t="shared" si="225"/>
        <v>0</v>
      </c>
      <c r="V298" s="41"/>
      <c r="W298" s="6">
        <f t="shared" si="226"/>
        <v>0</v>
      </c>
      <c r="X298" s="41">
        <f t="shared" si="192"/>
        <v>1</v>
      </c>
      <c r="Y298" s="5">
        <f t="shared" si="193"/>
        <v>2301156</v>
      </c>
      <c r="Z298" s="41">
        <f t="shared" si="194"/>
        <v>1</v>
      </c>
      <c r="AA298" s="15">
        <v>1</v>
      </c>
      <c r="AB298" s="41">
        <f t="shared" si="195"/>
        <v>0</v>
      </c>
      <c r="AC298" s="42">
        <f t="shared" si="196"/>
        <v>0</v>
      </c>
    </row>
    <row r="299" spans="1:29" ht="15" customHeight="1" x14ac:dyDescent="0.25">
      <c r="B299" s="31" t="s">
        <v>117</v>
      </c>
      <c r="E299" s="5">
        <v>5752890</v>
      </c>
      <c r="F299" s="39"/>
      <c r="G299" s="6">
        <f t="shared" si="218"/>
        <v>0</v>
      </c>
      <c r="H299" s="40">
        <v>1</v>
      </c>
      <c r="I299" s="6">
        <f t="shared" si="219"/>
        <v>5752890</v>
      </c>
      <c r="K299" s="6">
        <f t="shared" si="220"/>
        <v>0</v>
      </c>
      <c r="M299" s="6">
        <f t="shared" si="221"/>
        <v>0</v>
      </c>
      <c r="O299" s="6">
        <f t="shared" si="222"/>
        <v>0</v>
      </c>
      <c r="Q299" s="6">
        <f t="shared" si="223"/>
        <v>0</v>
      </c>
      <c r="S299" s="6">
        <f t="shared" si="224"/>
        <v>0</v>
      </c>
      <c r="T299" s="41"/>
      <c r="U299" s="6">
        <f t="shared" si="225"/>
        <v>0</v>
      </c>
      <c r="V299" s="41"/>
      <c r="W299" s="6">
        <f t="shared" si="226"/>
        <v>0</v>
      </c>
      <c r="X299" s="41">
        <f t="shared" si="192"/>
        <v>1</v>
      </c>
      <c r="Y299" s="5">
        <f t="shared" si="193"/>
        <v>5752890</v>
      </c>
      <c r="Z299" s="41">
        <f t="shared" si="194"/>
        <v>1</v>
      </c>
      <c r="AA299" s="15">
        <v>1</v>
      </c>
      <c r="AB299" s="41">
        <f t="shared" si="195"/>
        <v>0</v>
      </c>
      <c r="AC299" s="42">
        <f t="shared" si="196"/>
        <v>0</v>
      </c>
    </row>
    <row r="300" spans="1:29" ht="15" customHeight="1" x14ac:dyDescent="0.25">
      <c r="B300" s="31" t="s">
        <v>118</v>
      </c>
      <c r="E300" s="5">
        <v>3835260</v>
      </c>
      <c r="F300" s="39"/>
      <c r="G300" s="6">
        <f t="shared" si="218"/>
        <v>0</v>
      </c>
      <c r="I300" s="6">
        <f t="shared" si="219"/>
        <v>0</v>
      </c>
      <c r="J300" s="40">
        <v>1</v>
      </c>
      <c r="K300" s="6">
        <f t="shared" si="220"/>
        <v>3835260</v>
      </c>
      <c r="M300" s="6">
        <f t="shared" si="221"/>
        <v>0</v>
      </c>
      <c r="O300" s="6">
        <f t="shared" si="222"/>
        <v>0</v>
      </c>
      <c r="Q300" s="6">
        <f t="shared" si="223"/>
        <v>0</v>
      </c>
      <c r="S300" s="6">
        <f t="shared" si="224"/>
        <v>0</v>
      </c>
      <c r="T300" s="41"/>
      <c r="U300" s="6">
        <f t="shared" si="225"/>
        <v>0</v>
      </c>
      <c r="V300" s="41"/>
      <c r="W300" s="6">
        <f t="shared" si="226"/>
        <v>0</v>
      </c>
      <c r="X300" s="41">
        <f t="shared" si="192"/>
        <v>1</v>
      </c>
      <c r="Y300" s="5">
        <f t="shared" si="193"/>
        <v>3835260</v>
      </c>
      <c r="Z300" s="41">
        <f t="shared" si="194"/>
        <v>1</v>
      </c>
      <c r="AA300" s="15">
        <v>1</v>
      </c>
      <c r="AB300" s="41">
        <f t="shared" si="195"/>
        <v>0</v>
      </c>
      <c r="AC300" s="42">
        <f t="shared" si="196"/>
        <v>0</v>
      </c>
    </row>
    <row r="301" spans="1:29" ht="15" customHeight="1" x14ac:dyDescent="0.25">
      <c r="B301" s="31" t="s">
        <v>119</v>
      </c>
      <c r="E301" s="5">
        <v>3835260</v>
      </c>
      <c r="F301" s="39"/>
      <c r="G301" s="6">
        <f t="shared" si="218"/>
        <v>0</v>
      </c>
      <c r="I301" s="6">
        <f t="shared" si="219"/>
        <v>0</v>
      </c>
      <c r="J301" s="40">
        <v>0.15</v>
      </c>
      <c r="K301" s="6">
        <f t="shared" si="220"/>
        <v>575289</v>
      </c>
      <c r="L301" s="40">
        <v>0.35</v>
      </c>
      <c r="M301" s="6">
        <f t="shared" si="221"/>
        <v>1342341</v>
      </c>
      <c r="N301" s="40">
        <v>6.9999999999999951E-2</v>
      </c>
      <c r="O301" s="6">
        <f t="shared" si="222"/>
        <v>268468.19999999984</v>
      </c>
      <c r="P301" s="40">
        <v>0.43000000000000005</v>
      </c>
      <c r="Q301" s="6">
        <f t="shared" si="223"/>
        <v>1649161.8000000003</v>
      </c>
      <c r="S301" s="6">
        <f t="shared" si="224"/>
        <v>0</v>
      </c>
      <c r="T301" s="41"/>
      <c r="U301" s="6">
        <f t="shared" si="225"/>
        <v>0</v>
      </c>
      <c r="V301" s="41"/>
      <c r="W301" s="6">
        <f t="shared" si="226"/>
        <v>0</v>
      </c>
      <c r="X301" s="41">
        <f t="shared" si="192"/>
        <v>1</v>
      </c>
      <c r="Y301" s="5">
        <f t="shared" si="193"/>
        <v>3835260</v>
      </c>
      <c r="Z301" s="41">
        <f t="shared" si="194"/>
        <v>1</v>
      </c>
      <c r="AA301" s="15">
        <v>1</v>
      </c>
      <c r="AB301" s="41">
        <f t="shared" si="195"/>
        <v>0</v>
      </c>
      <c r="AC301" s="42">
        <f t="shared" si="196"/>
        <v>0</v>
      </c>
    </row>
    <row r="302" spans="1:29" ht="15" customHeight="1" x14ac:dyDescent="0.25">
      <c r="B302" s="31" t="s">
        <v>120</v>
      </c>
      <c r="E302" s="5">
        <v>3835260</v>
      </c>
      <c r="F302" s="39"/>
      <c r="G302" s="6">
        <f t="shared" si="218"/>
        <v>0</v>
      </c>
      <c r="I302" s="6">
        <f t="shared" si="219"/>
        <v>0</v>
      </c>
      <c r="J302" s="40">
        <v>0.1</v>
      </c>
      <c r="K302" s="6">
        <f t="shared" si="220"/>
        <v>383526</v>
      </c>
      <c r="L302" s="40">
        <v>0.4</v>
      </c>
      <c r="M302" s="6">
        <f t="shared" si="221"/>
        <v>1534104</v>
      </c>
      <c r="N302" s="40">
        <v>0.30000000000000004</v>
      </c>
      <c r="O302" s="6">
        <f t="shared" si="222"/>
        <v>1150578.0000000002</v>
      </c>
      <c r="P302" s="40">
        <v>0.19999999999999996</v>
      </c>
      <c r="Q302" s="6">
        <f t="shared" si="223"/>
        <v>767051.99999999988</v>
      </c>
      <c r="S302" s="6">
        <f t="shared" si="224"/>
        <v>0</v>
      </c>
      <c r="T302" s="41"/>
      <c r="U302" s="6">
        <f t="shared" si="225"/>
        <v>0</v>
      </c>
      <c r="V302" s="41"/>
      <c r="W302" s="6">
        <f t="shared" si="226"/>
        <v>0</v>
      </c>
      <c r="X302" s="41">
        <f t="shared" si="192"/>
        <v>1</v>
      </c>
      <c r="Y302" s="5">
        <f t="shared" si="193"/>
        <v>3835260</v>
      </c>
      <c r="Z302" s="41">
        <f t="shared" si="194"/>
        <v>1</v>
      </c>
      <c r="AA302" s="15">
        <v>1</v>
      </c>
      <c r="AB302" s="41">
        <f t="shared" si="195"/>
        <v>0</v>
      </c>
      <c r="AC302" s="42">
        <f t="shared" si="196"/>
        <v>0</v>
      </c>
    </row>
    <row r="303" spans="1:29" ht="15" customHeight="1" x14ac:dyDescent="0.25">
      <c r="B303" s="31" t="s">
        <v>121</v>
      </c>
      <c r="E303" s="5">
        <v>3835260</v>
      </c>
      <c r="F303" s="39"/>
      <c r="G303" s="6">
        <f t="shared" si="218"/>
        <v>0</v>
      </c>
      <c r="I303" s="6">
        <f t="shared" si="219"/>
        <v>0</v>
      </c>
      <c r="K303" s="6">
        <f t="shared" si="220"/>
        <v>0</v>
      </c>
      <c r="M303" s="6">
        <f t="shared" si="221"/>
        <v>0</v>
      </c>
      <c r="O303" s="6">
        <f t="shared" si="222"/>
        <v>0</v>
      </c>
      <c r="Q303" s="6">
        <f t="shared" si="223"/>
        <v>0</v>
      </c>
      <c r="R303" s="40">
        <v>1</v>
      </c>
      <c r="S303" s="6">
        <f t="shared" si="224"/>
        <v>3835260</v>
      </c>
      <c r="T303" s="41"/>
      <c r="U303" s="6">
        <f t="shared" si="225"/>
        <v>0</v>
      </c>
      <c r="V303" s="41"/>
      <c r="W303" s="6">
        <f t="shared" si="226"/>
        <v>0</v>
      </c>
      <c r="X303" s="41">
        <f t="shared" si="192"/>
        <v>1</v>
      </c>
      <c r="Y303" s="5">
        <f t="shared" si="193"/>
        <v>3835260</v>
      </c>
      <c r="Z303" s="41">
        <f t="shared" si="194"/>
        <v>1</v>
      </c>
      <c r="AA303" s="15">
        <v>1</v>
      </c>
      <c r="AB303" s="41">
        <f t="shared" si="195"/>
        <v>0</v>
      </c>
      <c r="AC303" s="42">
        <f t="shared" si="196"/>
        <v>0</v>
      </c>
    </row>
    <row r="304" spans="1:29" ht="15" customHeight="1" x14ac:dyDescent="0.25">
      <c r="B304" s="31" t="s">
        <v>110</v>
      </c>
      <c r="E304" s="5">
        <v>2556840</v>
      </c>
      <c r="F304" s="39"/>
      <c r="G304" s="6">
        <f t="shared" si="218"/>
        <v>0</v>
      </c>
      <c r="I304" s="6">
        <f t="shared" si="219"/>
        <v>0</v>
      </c>
      <c r="K304" s="6">
        <f t="shared" si="220"/>
        <v>0</v>
      </c>
      <c r="M304" s="6">
        <f t="shared" si="221"/>
        <v>0</v>
      </c>
      <c r="O304" s="6">
        <f t="shared" si="222"/>
        <v>0</v>
      </c>
      <c r="Q304" s="6">
        <f t="shared" si="223"/>
        <v>0</v>
      </c>
      <c r="R304" s="40">
        <v>0.5</v>
      </c>
      <c r="S304" s="6">
        <f t="shared" si="224"/>
        <v>1278420</v>
      </c>
      <c r="T304" s="41">
        <v>0.5</v>
      </c>
      <c r="U304" s="6">
        <f t="shared" si="225"/>
        <v>1278420</v>
      </c>
      <c r="V304" s="41">
        <v>0.5</v>
      </c>
      <c r="W304" s="6">
        <f t="shared" ref="W304" si="227">V304*E304</f>
        <v>1278420</v>
      </c>
      <c r="X304" s="41">
        <f t="shared" si="192"/>
        <v>1</v>
      </c>
      <c r="Y304" s="5">
        <f t="shared" si="193"/>
        <v>2556840</v>
      </c>
      <c r="Z304" s="41">
        <f t="shared" si="194"/>
        <v>1</v>
      </c>
      <c r="AA304" s="15">
        <v>1</v>
      </c>
      <c r="AB304" s="41">
        <f t="shared" si="195"/>
        <v>0</v>
      </c>
      <c r="AC304" s="42">
        <f t="shared" si="196"/>
        <v>0</v>
      </c>
    </row>
    <row r="305" spans="1:29" x14ac:dyDescent="0.25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18"/>
        <v>0</v>
      </c>
      <c r="I305" s="6">
        <f t="shared" si="219"/>
        <v>0</v>
      </c>
      <c r="K305" s="6">
        <f t="shared" si="220"/>
        <v>0</v>
      </c>
      <c r="M305" s="6">
        <f t="shared" si="221"/>
        <v>0</v>
      </c>
      <c r="O305" s="6">
        <f t="shared" si="222"/>
        <v>0</v>
      </c>
      <c r="Q305" s="6">
        <f t="shared" si="223"/>
        <v>0</v>
      </c>
      <c r="S305" s="6">
        <f t="shared" si="224"/>
        <v>0</v>
      </c>
      <c r="T305" s="41"/>
      <c r="U305" s="6">
        <f t="shared" si="225"/>
        <v>0</v>
      </c>
      <c r="V305" s="41"/>
      <c r="W305" s="6">
        <f t="shared" si="226"/>
        <v>0</v>
      </c>
      <c r="X305" s="41">
        <f t="shared" si="192"/>
        <v>0</v>
      </c>
      <c r="Y305" s="5">
        <f t="shared" si="193"/>
        <v>0</v>
      </c>
      <c r="Z305" s="41">
        <f t="shared" si="194"/>
        <v>0</v>
      </c>
      <c r="AA305" s="15">
        <v>0</v>
      </c>
      <c r="AB305" s="41">
        <f t="shared" si="195"/>
        <v>0</v>
      </c>
      <c r="AC305" s="42">
        <f t="shared" si="196"/>
        <v>0</v>
      </c>
    </row>
    <row r="306" spans="1:29" ht="15" customHeight="1" x14ac:dyDescent="0.25">
      <c r="B306" s="31" t="s">
        <v>114</v>
      </c>
      <c r="E306" s="5">
        <v>50000</v>
      </c>
      <c r="F306" s="39">
        <v>1</v>
      </c>
      <c r="G306" s="6">
        <f t="shared" si="218"/>
        <v>50000</v>
      </c>
      <c r="I306" s="6">
        <f t="shared" si="219"/>
        <v>0</v>
      </c>
      <c r="K306" s="6">
        <f t="shared" si="220"/>
        <v>0</v>
      </c>
      <c r="M306" s="6">
        <f t="shared" si="221"/>
        <v>0</v>
      </c>
      <c r="O306" s="6">
        <f t="shared" si="222"/>
        <v>0</v>
      </c>
      <c r="Q306" s="6">
        <f t="shared" si="223"/>
        <v>0</v>
      </c>
      <c r="S306" s="6">
        <f t="shared" si="224"/>
        <v>0</v>
      </c>
      <c r="T306" s="41"/>
      <c r="U306" s="6">
        <f t="shared" si="225"/>
        <v>0</v>
      </c>
      <c r="V306" s="41"/>
      <c r="W306" s="6">
        <f t="shared" si="226"/>
        <v>0</v>
      </c>
      <c r="X306" s="41">
        <f t="shared" si="192"/>
        <v>1</v>
      </c>
      <c r="Y306" s="5">
        <f t="shared" si="193"/>
        <v>50000</v>
      </c>
      <c r="Z306" s="41">
        <f t="shared" si="194"/>
        <v>1</v>
      </c>
      <c r="AA306" s="15">
        <v>1</v>
      </c>
      <c r="AB306" s="41">
        <f t="shared" si="195"/>
        <v>0</v>
      </c>
      <c r="AC306" s="42">
        <f t="shared" si="196"/>
        <v>0</v>
      </c>
    </row>
    <row r="307" spans="1:29" ht="15" customHeight="1" x14ac:dyDescent="0.25">
      <c r="B307" s="31" t="s">
        <v>115</v>
      </c>
      <c r="E307" s="5">
        <f>1704560*0.4</f>
        <v>681824</v>
      </c>
      <c r="F307" s="39"/>
      <c r="G307" s="6">
        <f t="shared" si="218"/>
        <v>0</v>
      </c>
      <c r="I307" s="6">
        <f t="shared" si="219"/>
        <v>0</v>
      </c>
      <c r="J307" s="40">
        <v>1</v>
      </c>
      <c r="K307" s="6">
        <f t="shared" si="220"/>
        <v>681824</v>
      </c>
      <c r="M307" s="6">
        <f t="shared" si="221"/>
        <v>0</v>
      </c>
      <c r="O307" s="6">
        <f t="shared" si="222"/>
        <v>0</v>
      </c>
      <c r="Q307" s="6">
        <f t="shared" si="223"/>
        <v>0</v>
      </c>
      <c r="S307" s="6">
        <f t="shared" si="224"/>
        <v>0</v>
      </c>
      <c r="T307" s="41"/>
      <c r="U307" s="6">
        <f t="shared" si="225"/>
        <v>0</v>
      </c>
      <c r="V307" s="41"/>
      <c r="W307" s="6">
        <f t="shared" si="226"/>
        <v>0</v>
      </c>
      <c r="X307" s="41">
        <f t="shared" si="192"/>
        <v>1</v>
      </c>
      <c r="Y307" s="5">
        <f t="shared" si="193"/>
        <v>681824</v>
      </c>
      <c r="Z307" s="41">
        <f t="shared" si="194"/>
        <v>1</v>
      </c>
      <c r="AA307" s="15">
        <v>1</v>
      </c>
      <c r="AB307" s="41">
        <f t="shared" si="195"/>
        <v>0</v>
      </c>
      <c r="AC307" s="42">
        <f t="shared" si="196"/>
        <v>0</v>
      </c>
    </row>
    <row r="308" spans="1:29" ht="15" customHeight="1" x14ac:dyDescent="0.25">
      <c r="B308" s="31" t="s">
        <v>116</v>
      </c>
      <c r="E308" s="5">
        <f>1704560*0.6</f>
        <v>1022736</v>
      </c>
      <c r="F308" s="39"/>
      <c r="G308" s="6">
        <f t="shared" si="218"/>
        <v>0</v>
      </c>
      <c r="I308" s="6">
        <f t="shared" si="219"/>
        <v>0</v>
      </c>
      <c r="J308" s="40">
        <v>1</v>
      </c>
      <c r="K308" s="6">
        <f t="shared" si="220"/>
        <v>1022736</v>
      </c>
      <c r="M308" s="6">
        <f t="shared" si="221"/>
        <v>0</v>
      </c>
      <c r="O308" s="6">
        <f t="shared" si="222"/>
        <v>0</v>
      </c>
      <c r="Q308" s="6">
        <f t="shared" si="223"/>
        <v>0</v>
      </c>
      <c r="S308" s="6">
        <f t="shared" si="224"/>
        <v>0</v>
      </c>
      <c r="T308" s="41"/>
      <c r="U308" s="6">
        <f t="shared" si="225"/>
        <v>0</v>
      </c>
      <c r="V308" s="41"/>
      <c r="W308" s="6">
        <f t="shared" si="226"/>
        <v>0</v>
      </c>
      <c r="X308" s="41">
        <f t="shared" si="192"/>
        <v>1</v>
      </c>
      <c r="Y308" s="5">
        <f t="shared" si="193"/>
        <v>1022736</v>
      </c>
      <c r="Z308" s="41">
        <f t="shared" si="194"/>
        <v>1</v>
      </c>
      <c r="AA308" s="15">
        <v>1</v>
      </c>
      <c r="AB308" s="41">
        <f t="shared" si="195"/>
        <v>0</v>
      </c>
      <c r="AC308" s="42">
        <f t="shared" si="196"/>
        <v>0</v>
      </c>
    </row>
    <row r="309" spans="1:29" ht="15" customHeight="1" x14ac:dyDescent="0.25">
      <c r="B309" s="31" t="s">
        <v>117</v>
      </c>
      <c r="E309" s="5">
        <v>1704560</v>
      </c>
      <c r="F309" s="39"/>
      <c r="G309" s="6">
        <f t="shared" si="218"/>
        <v>0</v>
      </c>
      <c r="I309" s="6">
        <f t="shared" si="219"/>
        <v>0</v>
      </c>
      <c r="K309" s="6">
        <f t="shared" si="220"/>
        <v>0</v>
      </c>
      <c r="L309" s="40">
        <v>1</v>
      </c>
      <c r="M309" s="6">
        <f t="shared" si="221"/>
        <v>1704560</v>
      </c>
      <c r="O309" s="6">
        <f t="shared" si="222"/>
        <v>0</v>
      </c>
      <c r="Q309" s="6">
        <f t="shared" si="223"/>
        <v>0</v>
      </c>
      <c r="S309" s="6">
        <f t="shared" si="224"/>
        <v>0</v>
      </c>
      <c r="T309" s="41"/>
      <c r="U309" s="6">
        <f t="shared" si="225"/>
        <v>0</v>
      </c>
      <c r="V309" s="41"/>
      <c r="W309" s="6">
        <f t="shared" si="226"/>
        <v>0</v>
      </c>
      <c r="X309" s="41">
        <f t="shared" si="192"/>
        <v>1</v>
      </c>
      <c r="Y309" s="5">
        <f t="shared" si="193"/>
        <v>1704560</v>
      </c>
      <c r="Z309" s="41">
        <f t="shared" si="194"/>
        <v>1</v>
      </c>
      <c r="AA309" s="15">
        <v>1</v>
      </c>
      <c r="AB309" s="41">
        <f t="shared" si="195"/>
        <v>0</v>
      </c>
      <c r="AC309" s="42">
        <f t="shared" si="196"/>
        <v>0</v>
      </c>
    </row>
    <row r="310" spans="1:29" ht="15" customHeight="1" x14ac:dyDescent="0.25">
      <c r="B310" s="31" t="s">
        <v>118</v>
      </c>
      <c r="E310" s="5">
        <v>1704560</v>
      </c>
      <c r="F310" s="39"/>
      <c r="G310" s="6">
        <f t="shared" si="218"/>
        <v>0</v>
      </c>
      <c r="I310" s="6">
        <f t="shared" si="219"/>
        <v>0</v>
      </c>
      <c r="K310" s="6">
        <f t="shared" si="220"/>
        <v>0</v>
      </c>
      <c r="L310" s="40">
        <v>1</v>
      </c>
      <c r="M310" s="6">
        <f t="shared" si="221"/>
        <v>1704560</v>
      </c>
      <c r="O310" s="6">
        <f t="shared" si="222"/>
        <v>0</v>
      </c>
      <c r="Q310" s="6">
        <f t="shared" si="223"/>
        <v>0</v>
      </c>
      <c r="S310" s="6">
        <f t="shared" si="224"/>
        <v>0</v>
      </c>
      <c r="T310" s="41"/>
      <c r="U310" s="6">
        <f t="shared" si="225"/>
        <v>0</v>
      </c>
      <c r="V310" s="41"/>
      <c r="W310" s="6">
        <f t="shared" si="226"/>
        <v>0</v>
      </c>
      <c r="X310" s="41">
        <f t="shared" si="192"/>
        <v>1</v>
      </c>
      <c r="Y310" s="5">
        <f t="shared" si="193"/>
        <v>1704560</v>
      </c>
      <c r="Z310" s="41">
        <f t="shared" si="194"/>
        <v>1</v>
      </c>
      <c r="AA310" s="15">
        <v>1</v>
      </c>
      <c r="AB310" s="41">
        <f t="shared" si="195"/>
        <v>0</v>
      </c>
      <c r="AC310" s="42">
        <f t="shared" si="196"/>
        <v>0</v>
      </c>
    </row>
    <row r="311" spans="1:29" ht="15" customHeight="1" x14ac:dyDescent="0.25">
      <c r="B311" s="31" t="s">
        <v>120</v>
      </c>
      <c r="E311" s="5">
        <v>1704560</v>
      </c>
      <c r="F311" s="39"/>
      <c r="G311" s="6">
        <f t="shared" si="218"/>
        <v>0</v>
      </c>
      <c r="I311" s="6">
        <f t="shared" si="219"/>
        <v>0</v>
      </c>
      <c r="K311" s="6">
        <f t="shared" si="220"/>
        <v>0</v>
      </c>
      <c r="L311" s="40">
        <v>0.25</v>
      </c>
      <c r="M311" s="6">
        <f t="shared" si="221"/>
        <v>426140</v>
      </c>
      <c r="N311" s="40">
        <v>0.72</v>
      </c>
      <c r="O311" s="6">
        <f t="shared" si="222"/>
        <v>1227283.2</v>
      </c>
      <c r="P311" s="40">
        <v>3.0000000000000027E-2</v>
      </c>
      <c r="Q311" s="6">
        <f t="shared" si="223"/>
        <v>51136.800000000047</v>
      </c>
      <c r="S311" s="6">
        <f t="shared" si="224"/>
        <v>0</v>
      </c>
      <c r="T311" s="41"/>
      <c r="U311" s="6">
        <f t="shared" si="225"/>
        <v>0</v>
      </c>
      <c r="V311" s="41"/>
      <c r="W311" s="6">
        <f t="shared" si="226"/>
        <v>0</v>
      </c>
      <c r="X311" s="41">
        <f t="shared" si="192"/>
        <v>1</v>
      </c>
      <c r="Y311" s="5">
        <f t="shared" si="193"/>
        <v>1704560</v>
      </c>
      <c r="Z311" s="41">
        <f t="shared" si="194"/>
        <v>1</v>
      </c>
      <c r="AA311" s="15">
        <v>1</v>
      </c>
      <c r="AB311" s="41">
        <f t="shared" si="195"/>
        <v>0</v>
      </c>
      <c r="AC311" s="42">
        <f t="shared" si="196"/>
        <v>0</v>
      </c>
    </row>
    <row r="312" spans="1:29" ht="15" customHeight="1" x14ac:dyDescent="0.25">
      <c r="B312" s="31" t="s">
        <v>123</v>
      </c>
      <c r="E312" s="5">
        <v>1704560</v>
      </c>
      <c r="F312" s="39"/>
      <c r="G312" s="6">
        <f t="shared" si="218"/>
        <v>0</v>
      </c>
      <c r="I312" s="6">
        <f t="shared" si="219"/>
        <v>0</v>
      </c>
      <c r="K312" s="6">
        <f t="shared" si="220"/>
        <v>0</v>
      </c>
      <c r="M312" s="6">
        <f t="shared" si="221"/>
        <v>0</v>
      </c>
      <c r="O312" s="6">
        <f t="shared" si="222"/>
        <v>0</v>
      </c>
      <c r="P312" s="40">
        <v>1</v>
      </c>
      <c r="Q312" s="6">
        <f t="shared" si="223"/>
        <v>1704560</v>
      </c>
      <c r="S312" s="6">
        <f t="shared" si="224"/>
        <v>0</v>
      </c>
      <c r="T312" s="41"/>
      <c r="U312" s="6">
        <f t="shared" si="225"/>
        <v>0</v>
      </c>
      <c r="V312" s="41"/>
      <c r="W312" s="6">
        <f t="shared" si="226"/>
        <v>0</v>
      </c>
      <c r="X312" s="41">
        <f t="shared" si="192"/>
        <v>1</v>
      </c>
      <c r="Y312" s="5">
        <f t="shared" si="193"/>
        <v>1704560</v>
      </c>
      <c r="Z312" s="41">
        <f t="shared" si="194"/>
        <v>1</v>
      </c>
      <c r="AA312" s="15">
        <v>1</v>
      </c>
      <c r="AB312" s="41">
        <f t="shared" si="195"/>
        <v>0</v>
      </c>
      <c r="AC312" s="42">
        <f t="shared" si="196"/>
        <v>0</v>
      </c>
    </row>
    <row r="313" spans="1:29" x14ac:dyDescent="0.25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18"/>
        <v>0</v>
      </c>
      <c r="I313" s="6">
        <f t="shared" si="219"/>
        <v>0</v>
      </c>
      <c r="K313" s="6">
        <f t="shared" si="220"/>
        <v>0</v>
      </c>
      <c r="M313" s="6">
        <f t="shared" si="221"/>
        <v>0</v>
      </c>
      <c r="O313" s="6">
        <f t="shared" si="222"/>
        <v>0</v>
      </c>
      <c r="Q313" s="6">
        <f t="shared" si="223"/>
        <v>0</v>
      </c>
      <c r="S313" s="6">
        <f t="shared" si="224"/>
        <v>0</v>
      </c>
      <c r="T313" s="41"/>
      <c r="U313" s="6">
        <f t="shared" si="225"/>
        <v>0</v>
      </c>
      <c r="V313" s="41"/>
      <c r="W313" s="6">
        <f t="shared" si="226"/>
        <v>0</v>
      </c>
      <c r="X313" s="41">
        <f t="shared" si="192"/>
        <v>0</v>
      </c>
      <c r="Y313" s="5">
        <f t="shared" si="193"/>
        <v>0</v>
      </c>
      <c r="Z313" s="41">
        <f t="shared" si="194"/>
        <v>0</v>
      </c>
      <c r="AA313" s="15">
        <v>0</v>
      </c>
      <c r="AB313" s="41">
        <f t="shared" si="195"/>
        <v>0</v>
      </c>
      <c r="AC313" s="42">
        <f t="shared" si="196"/>
        <v>0</v>
      </c>
    </row>
    <row r="314" spans="1:29" ht="15" customHeight="1" x14ac:dyDescent="0.25">
      <c r="B314" s="31" t="s">
        <v>119</v>
      </c>
      <c r="E314" s="5">
        <v>1598025</v>
      </c>
      <c r="F314" s="39"/>
      <c r="G314" s="6">
        <f t="shared" si="218"/>
        <v>0</v>
      </c>
      <c r="I314" s="6">
        <f t="shared" si="219"/>
        <v>0</v>
      </c>
      <c r="K314" s="6">
        <f t="shared" si="220"/>
        <v>0</v>
      </c>
      <c r="M314" s="6">
        <f t="shared" si="221"/>
        <v>0</v>
      </c>
      <c r="O314" s="6">
        <f t="shared" si="222"/>
        <v>0</v>
      </c>
      <c r="P314" s="40">
        <v>0.4</v>
      </c>
      <c r="Q314" s="6">
        <f t="shared" si="223"/>
        <v>639210</v>
      </c>
      <c r="R314" s="40">
        <v>0.6</v>
      </c>
      <c r="S314" s="6">
        <f t="shared" si="224"/>
        <v>958815</v>
      </c>
      <c r="T314" s="41"/>
      <c r="U314" s="6">
        <f t="shared" si="225"/>
        <v>0</v>
      </c>
      <c r="V314" s="41"/>
      <c r="W314" s="6">
        <f t="shared" si="226"/>
        <v>0</v>
      </c>
      <c r="X314" s="41">
        <f t="shared" si="192"/>
        <v>1</v>
      </c>
      <c r="Y314" s="5">
        <f t="shared" si="193"/>
        <v>1598025</v>
      </c>
      <c r="Z314" s="41">
        <f t="shared" si="194"/>
        <v>1</v>
      </c>
      <c r="AA314" s="15">
        <v>1</v>
      </c>
      <c r="AB314" s="41">
        <f t="shared" si="195"/>
        <v>0</v>
      </c>
      <c r="AC314" s="42">
        <f t="shared" si="196"/>
        <v>0</v>
      </c>
    </row>
    <row r="315" spans="1:29" ht="15" customHeight="1" x14ac:dyDescent="0.25">
      <c r="B315" s="31" t="s">
        <v>126</v>
      </c>
      <c r="E315" s="5">
        <v>1598025</v>
      </c>
      <c r="F315" s="39"/>
      <c r="G315" s="6">
        <f t="shared" si="218"/>
        <v>0</v>
      </c>
      <c r="I315" s="6">
        <f t="shared" si="219"/>
        <v>0</v>
      </c>
      <c r="K315" s="6">
        <f t="shared" si="220"/>
        <v>0</v>
      </c>
      <c r="M315" s="6">
        <f t="shared" si="221"/>
        <v>0</v>
      </c>
      <c r="O315" s="6">
        <f t="shared" si="222"/>
        <v>0</v>
      </c>
      <c r="Q315" s="6">
        <f t="shared" si="223"/>
        <v>0</v>
      </c>
      <c r="R315" s="40">
        <v>1</v>
      </c>
      <c r="S315" s="6">
        <f t="shared" si="224"/>
        <v>1598025</v>
      </c>
      <c r="T315" s="41"/>
      <c r="U315" s="6">
        <f t="shared" si="225"/>
        <v>0</v>
      </c>
      <c r="V315" s="41"/>
      <c r="W315" s="6">
        <f t="shared" si="226"/>
        <v>0</v>
      </c>
      <c r="X315" s="41">
        <f t="shared" si="192"/>
        <v>1</v>
      </c>
      <c r="Y315" s="5">
        <f t="shared" si="193"/>
        <v>1598025</v>
      </c>
      <c r="Z315" s="41">
        <f t="shared" si="194"/>
        <v>1</v>
      </c>
      <c r="AA315" s="15">
        <v>1</v>
      </c>
      <c r="AB315" s="41">
        <f t="shared" si="195"/>
        <v>0</v>
      </c>
      <c r="AC315" s="42">
        <f t="shared" si="196"/>
        <v>0</v>
      </c>
    </row>
    <row r="316" spans="1:29" x14ac:dyDescent="0.25">
      <c r="B316" s="31" t="s">
        <v>109</v>
      </c>
      <c r="E316" s="5">
        <v>1598025</v>
      </c>
      <c r="F316" s="39"/>
      <c r="G316" s="6">
        <f t="shared" si="218"/>
        <v>0</v>
      </c>
      <c r="I316" s="6">
        <f t="shared" si="219"/>
        <v>0</v>
      </c>
      <c r="K316" s="6">
        <f t="shared" si="220"/>
        <v>0</v>
      </c>
      <c r="M316" s="6">
        <f t="shared" si="221"/>
        <v>0</v>
      </c>
      <c r="O316" s="6">
        <f t="shared" si="222"/>
        <v>0</v>
      </c>
      <c r="P316" s="40">
        <v>0.1</v>
      </c>
      <c r="Q316" s="6">
        <f t="shared" si="223"/>
        <v>159802.5</v>
      </c>
      <c r="R316" s="40">
        <v>0.7</v>
      </c>
      <c r="S316" s="6">
        <f t="shared" si="224"/>
        <v>1118617.5</v>
      </c>
      <c r="T316" s="41">
        <v>0.2</v>
      </c>
      <c r="U316" s="6">
        <f t="shared" si="225"/>
        <v>319605</v>
      </c>
      <c r="V316" s="41">
        <v>0.2</v>
      </c>
      <c r="W316" s="6">
        <f t="shared" ref="W316:W317" si="228">V316*E316</f>
        <v>319605</v>
      </c>
      <c r="X316" s="41">
        <f t="shared" si="192"/>
        <v>1</v>
      </c>
      <c r="Y316" s="5">
        <f t="shared" si="193"/>
        <v>1598025</v>
      </c>
      <c r="Z316" s="41">
        <f t="shared" si="194"/>
        <v>1</v>
      </c>
      <c r="AA316" s="15">
        <v>1</v>
      </c>
      <c r="AB316" s="41">
        <f t="shared" si="195"/>
        <v>0</v>
      </c>
      <c r="AC316" s="42">
        <f t="shared" si="196"/>
        <v>0</v>
      </c>
    </row>
    <row r="317" spans="1:29" x14ac:dyDescent="0.25">
      <c r="B317" s="31" t="s">
        <v>110</v>
      </c>
      <c r="E317" s="5">
        <v>1598025</v>
      </c>
      <c r="F317" s="39"/>
      <c r="G317" s="6">
        <f t="shared" si="218"/>
        <v>0</v>
      </c>
      <c r="I317" s="6">
        <f t="shared" si="219"/>
        <v>0</v>
      </c>
      <c r="K317" s="6">
        <f t="shared" si="220"/>
        <v>0</v>
      </c>
      <c r="M317" s="6">
        <f t="shared" si="221"/>
        <v>0</v>
      </c>
      <c r="O317" s="6">
        <f t="shared" si="222"/>
        <v>0</v>
      </c>
      <c r="Q317" s="6">
        <f t="shared" si="223"/>
        <v>0</v>
      </c>
      <c r="R317" s="40">
        <v>0.5</v>
      </c>
      <c r="S317" s="6">
        <f t="shared" si="224"/>
        <v>799012.5</v>
      </c>
      <c r="T317" s="41">
        <v>0.5</v>
      </c>
      <c r="U317" s="6">
        <f t="shared" si="225"/>
        <v>799012.5</v>
      </c>
      <c r="V317" s="41">
        <v>0.5</v>
      </c>
      <c r="W317" s="6">
        <f t="shared" si="228"/>
        <v>799012.5</v>
      </c>
      <c r="X317" s="41">
        <f t="shared" si="192"/>
        <v>1</v>
      </c>
      <c r="Y317" s="5">
        <f t="shared" si="193"/>
        <v>1598025</v>
      </c>
      <c r="Z317" s="41">
        <f t="shared" si="194"/>
        <v>1</v>
      </c>
      <c r="AA317" s="15">
        <v>1</v>
      </c>
      <c r="AB317" s="41">
        <f t="shared" si="195"/>
        <v>0</v>
      </c>
      <c r="AC317" s="42">
        <f t="shared" si="196"/>
        <v>0</v>
      </c>
    </row>
    <row r="318" spans="1:29" x14ac:dyDescent="0.25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18"/>
        <v>0</v>
      </c>
      <c r="I318" s="6">
        <f t="shared" si="219"/>
        <v>0</v>
      </c>
      <c r="K318" s="6">
        <f t="shared" si="220"/>
        <v>0</v>
      </c>
      <c r="M318" s="6">
        <f t="shared" si="221"/>
        <v>0</v>
      </c>
      <c r="O318" s="6">
        <f t="shared" si="222"/>
        <v>0</v>
      </c>
      <c r="Q318" s="6">
        <f t="shared" si="223"/>
        <v>0</v>
      </c>
      <c r="S318" s="6">
        <f t="shared" si="224"/>
        <v>0</v>
      </c>
      <c r="T318" s="41"/>
      <c r="U318" s="6">
        <f t="shared" si="225"/>
        <v>0</v>
      </c>
      <c r="V318" s="41"/>
      <c r="W318" s="6">
        <f t="shared" si="226"/>
        <v>0</v>
      </c>
      <c r="X318" s="41">
        <f t="shared" si="192"/>
        <v>0</v>
      </c>
      <c r="Y318" s="5">
        <f t="shared" si="193"/>
        <v>0</v>
      </c>
      <c r="Z318" s="41">
        <f t="shared" si="194"/>
        <v>0</v>
      </c>
      <c r="AA318" s="15">
        <v>0</v>
      </c>
      <c r="AB318" s="41">
        <f t="shared" si="195"/>
        <v>0</v>
      </c>
      <c r="AC318" s="42">
        <f t="shared" si="196"/>
        <v>0</v>
      </c>
    </row>
    <row r="319" spans="1:29" x14ac:dyDescent="0.25">
      <c r="B319" s="35" t="s">
        <v>128</v>
      </c>
      <c r="C319" s="69">
        <v>5326750</v>
      </c>
      <c r="D319" s="67"/>
      <c r="E319" s="5"/>
      <c r="F319" s="39"/>
      <c r="G319" s="6">
        <f t="shared" si="218"/>
        <v>0</v>
      </c>
      <c r="I319" s="6">
        <f t="shared" si="219"/>
        <v>0</v>
      </c>
      <c r="K319" s="6">
        <f t="shared" si="220"/>
        <v>0</v>
      </c>
      <c r="M319" s="6">
        <f t="shared" si="221"/>
        <v>0</v>
      </c>
      <c r="O319" s="6">
        <f t="shared" si="222"/>
        <v>0</v>
      </c>
      <c r="Q319" s="6">
        <f t="shared" si="223"/>
        <v>0</v>
      </c>
      <c r="S319" s="6">
        <f t="shared" si="224"/>
        <v>0</v>
      </c>
      <c r="T319" s="41"/>
      <c r="U319" s="6">
        <f t="shared" si="225"/>
        <v>0</v>
      </c>
      <c r="V319" s="41"/>
      <c r="W319" s="6">
        <f t="shared" si="226"/>
        <v>0</v>
      </c>
      <c r="X319" s="41">
        <f t="shared" si="192"/>
        <v>0</v>
      </c>
      <c r="Y319" s="5">
        <f t="shared" si="193"/>
        <v>0</v>
      </c>
      <c r="Z319" s="41">
        <f t="shared" si="194"/>
        <v>0</v>
      </c>
      <c r="AA319" s="15">
        <v>0</v>
      </c>
      <c r="AB319" s="41">
        <f t="shared" si="195"/>
        <v>0</v>
      </c>
      <c r="AC319" s="42">
        <f t="shared" si="196"/>
        <v>0</v>
      </c>
    </row>
    <row r="320" spans="1:29" ht="15" customHeight="1" x14ac:dyDescent="0.25">
      <c r="B320" s="31" t="s">
        <v>33</v>
      </c>
      <c r="E320" s="5">
        <f>+C319*0.85</f>
        <v>4527737.5</v>
      </c>
      <c r="F320" s="39"/>
      <c r="M320" s="6">
        <f t="shared" si="221"/>
        <v>0</v>
      </c>
      <c r="N320" s="40">
        <v>0.25</v>
      </c>
      <c r="O320" s="6">
        <f t="shared" si="222"/>
        <v>1131934.375</v>
      </c>
      <c r="P320" s="40">
        <v>0.75</v>
      </c>
      <c r="Q320" s="6">
        <f t="shared" si="223"/>
        <v>3395803.125</v>
      </c>
      <c r="S320" s="6">
        <f t="shared" si="224"/>
        <v>0</v>
      </c>
      <c r="T320" s="41"/>
      <c r="U320" s="6">
        <f t="shared" si="225"/>
        <v>0</v>
      </c>
      <c r="V320" s="41"/>
      <c r="W320" s="6">
        <f t="shared" si="226"/>
        <v>0</v>
      </c>
      <c r="X320" s="41">
        <f t="shared" si="192"/>
        <v>1</v>
      </c>
      <c r="Y320" s="5">
        <f t="shared" si="193"/>
        <v>4527737.5</v>
      </c>
      <c r="Z320" s="41">
        <f t="shared" si="194"/>
        <v>1</v>
      </c>
      <c r="AA320" s="15">
        <v>1</v>
      </c>
      <c r="AB320" s="41">
        <f t="shared" si="195"/>
        <v>0</v>
      </c>
      <c r="AC320" s="42">
        <f t="shared" si="196"/>
        <v>0</v>
      </c>
    </row>
    <row r="321" spans="1:29" x14ac:dyDescent="0.25">
      <c r="B321" s="31" t="s">
        <v>34</v>
      </c>
      <c r="E321" s="5">
        <f>+C319*0.1</f>
        <v>532675</v>
      </c>
      <c r="F321" s="39"/>
      <c r="M321" s="6">
        <f t="shared" si="221"/>
        <v>0</v>
      </c>
      <c r="O321" s="6">
        <f t="shared" si="222"/>
        <v>0</v>
      </c>
      <c r="Q321" s="6">
        <f t="shared" si="223"/>
        <v>0</v>
      </c>
      <c r="R321" s="40">
        <v>1</v>
      </c>
      <c r="S321" s="6">
        <f t="shared" si="224"/>
        <v>532675</v>
      </c>
      <c r="T321" s="41"/>
      <c r="U321" s="6">
        <f t="shared" si="225"/>
        <v>0</v>
      </c>
      <c r="V321" s="41"/>
      <c r="W321" s="6">
        <f t="shared" si="226"/>
        <v>0</v>
      </c>
      <c r="X321" s="41">
        <f t="shared" si="192"/>
        <v>1</v>
      </c>
      <c r="Y321" s="5">
        <f t="shared" si="193"/>
        <v>532675</v>
      </c>
      <c r="Z321" s="41">
        <f t="shared" si="194"/>
        <v>1</v>
      </c>
      <c r="AA321" s="15">
        <v>1</v>
      </c>
      <c r="AB321" s="41">
        <f t="shared" si="195"/>
        <v>0</v>
      </c>
      <c r="AC321" s="42">
        <f t="shared" si="196"/>
        <v>0</v>
      </c>
    </row>
    <row r="322" spans="1:29" x14ac:dyDescent="0.25">
      <c r="B322" s="31" t="s">
        <v>35</v>
      </c>
      <c r="E322" s="5">
        <f>+C319*0.05</f>
        <v>266337.5</v>
      </c>
      <c r="F322" s="39"/>
      <c r="M322" s="6">
        <f t="shared" si="221"/>
        <v>0</v>
      </c>
      <c r="O322" s="6">
        <f t="shared" si="222"/>
        <v>0</v>
      </c>
      <c r="Q322" s="6">
        <f t="shared" si="223"/>
        <v>0</v>
      </c>
      <c r="S322" s="6">
        <f t="shared" si="224"/>
        <v>0</v>
      </c>
      <c r="T322" s="41">
        <v>1</v>
      </c>
      <c r="U322" s="6">
        <f t="shared" si="225"/>
        <v>266337.5</v>
      </c>
      <c r="V322" s="41">
        <v>1</v>
      </c>
      <c r="W322" s="6">
        <f t="shared" ref="W322" si="229">V322*E322</f>
        <v>266337.5</v>
      </c>
      <c r="X322" s="41">
        <f t="shared" si="192"/>
        <v>1</v>
      </c>
      <c r="Y322" s="5">
        <f t="shared" si="193"/>
        <v>266337.5</v>
      </c>
      <c r="Z322" s="41">
        <f t="shared" si="194"/>
        <v>1</v>
      </c>
      <c r="AA322" s="15">
        <v>1</v>
      </c>
      <c r="AB322" s="41">
        <f t="shared" si="195"/>
        <v>0</v>
      </c>
      <c r="AC322" s="42">
        <f t="shared" si="196"/>
        <v>0</v>
      </c>
    </row>
    <row r="323" spans="1:29" x14ac:dyDescent="0.25">
      <c r="B323" s="35" t="s">
        <v>129</v>
      </c>
      <c r="C323" s="14">
        <v>5326750</v>
      </c>
      <c r="D323" s="67"/>
      <c r="E323" s="5"/>
      <c r="F323" s="39"/>
      <c r="G323" s="6">
        <f t="shared" si="218"/>
        <v>0</v>
      </c>
      <c r="I323" s="6">
        <f>+H323*E323</f>
        <v>0</v>
      </c>
      <c r="K323" s="6">
        <f>+J323*E323</f>
        <v>0</v>
      </c>
      <c r="M323" s="6">
        <f t="shared" si="221"/>
        <v>0</v>
      </c>
      <c r="O323" s="6">
        <f t="shared" si="222"/>
        <v>0</v>
      </c>
      <c r="Q323" s="6">
        <f t="shared" si="223"/>
        <v>0</v>
      </c>
      <c r="S323" s="6">
        <f t="shared" si="224"/>
        <v>0</v>
      </c>
      <c r="T323" s="41"/>
      <c r="U323" s="6">
        <f t="shared" si="225"/>
        <v>0</v>
      </c>
      <c r="V323" s="41"/>
      <c r="W323" s="6">
        <f t="shared" si="226"/>
        <v>0</v>
      </c>
      <c r="X323" s="41">
        <f t="shared" si="192"/>
        <v>0</v>
      </c>
      <c r="Y323" s="5">
        <f t="shared" si="193"/>
        <v>0</v>
      </c>
      <c r="Z323" s="41">
        <f t="shared" si="194"/>
        <v>0</v>
      </c>
      <c r="AA323" s="15">
        <v>0</v>
      </c>
      <c r="AB323" s="41">
        <f t="shared" si="195"/>
        <v>0</v>
      </c>
      <c r="AC323" s="42">
        <f t="shared" si="196"/>
        <v>0</v>
      </c>
    </row>
    <row r="324" spans="1:29" ht="15" customHeight="1" x14ac:dyDescent="0.25">
      <c r="B324" s="31" t="s">
        <v>33</v>
      </c>
      <c r="E324" s="5">
        <f>+C323*0.85</f>
        <v>4527737.5</v>
      </c>
      <c r="F324" s="39"/>
      <c r="M324" s="6">
        <f t="shared" si="221"/>
        <v>0</v>
      </c>
      <c r="N324" s="40">
        <v>0.75</v>
      </c>
      <c r="O324" s="6">
        <f t="shared" si="222"/>
        <v>3395803.125</v>
      </c>
      <c r="P324" s="40">
        <v>0.25</v>
      </c>
      <c r="Q324" s="6">
        <f t="shared" si="223"/>
        <v>1131934.375</v>
      </c>
      <c r="S324" s="6">
        <f t="shared" si="224"/>
        <v>0</v>
      </c>
      <c r="T324" s="41"/>
      <c r="U324" s="6">
        <f t="shared" si="225"/>
        <v>0</v>
      </c>
      <c r="V324" s="41"/>
      <c r="W324" s="6">
        <f t="shared" si="226"/>
        <v>0</v>
      </c>
      <c r="X324" s="41">
        <f t="shared" si="192"/>
        <v>1</v>
      </c>
      <c r="Y324" s="5">
        <f t="shared" si="193"/>
        <v>4527737.5</v>
      </c>
      <c r="Z324" s="41">
        <f t="shared" si="194"/>
        <v>1</v>
      </c>
      <c r="AA324" s="15">
        <v>1</v>
      </c>
      <c r="AB324" s="41">
        <f t="shared" si="195"/>
        <v>0</v>
      </c>
      <c r="AC324" s="42">
        <f t="shared" si="196"/>
        <v>0</v>
      </c>
    </row>
    <row r="325" spans="1:29" ht="15" customHeight="1" x14ac:dyDescent="0.25">
      <c r="B325" s="31" t="s">
        <v>34</v>
      </c>
      <c r="E325" s="5">
        <f>+C323*0.1</f>
        <v>532675</v>
      </c>
      <c r="F325" s="39"/>
      <c r="M325" s="6">
        <f t="shared" si="221"/>
        <v>0</v>
      </c>
      <c r="O325" s="6">
        <f t="shared" si="222"/>
        <v>0</v>
      </c>
      <c r="P325" s="40">
        <v>0.75</v>
      </c>
      <c r="Q325" s="6">
        <f t="shared" si="223"/>
        <v>399506.25</v>
      </c>
      <c r="S325" s="6">
        <f t="shared" si="224"/>
        <v>0</v>
      </c>
      <c r="T325" s="41">
        <v>0.25</v>
      </c>
      <c r="U325" s="6">
        <f t="shared" si="225"/>
        <v>133168.75</v>
      </c>
      <c r="V325" s="41">
        <v>0.25</v>
      </c>
      <c r="W325" s="6">
        <f t="shared" ref="W325:W326" si="230">V325*E325</f>
        <v>133168.75</v>
      </c>
      <c r="X325" s="41">
        <f t="shared" si="192"/>
        <v>1</v>
      </c>
      <c r="Y325" s="5">
        <f t="shared" si="193"/>
        <v>532675</v>
      </c>
      <c r="Z325" s="41">
        <f t="shared" si="194"/>
        <v>1</v>
      </c>
      <c r="AA325" s="15">
        <v>1</v>
      </c>
      <c r="AB325" s="41">
        <f t="shared" si="195"/>
        <v>0</v>
      </c>
      <c r="AC325" s="42">
        <f t="shared" si="196"/>
        <v>0</v>
      </c>
    </row>
    <row r="326" spans="1:29" x14ac:dyDescent="0.25">
      <c r="B326" s="31" t="s">
        <v>35</v>
      </c>
      <c r="E326" s="5">
        <f>+C323*0.05</f>
        <v>266337.5</v>
      </c>
      <c r="F326" s="39"/>
      <c r="M326" s="6">
        <f t="shared" si="221"/>
        <v>0</v>
      </c>
      <c r="O326" s="6">
        <f t="shared" si="222"/>
        <v>0</v>
      </c>
      <c r="Q326" s="6">
        <f t="shared" si="223"/>
        <v>0</v>
      </c>
      <c r="S326" s="6">
        <f t="shared" si="224"/>
        <v>0</v>
      </c>
      <c r="T326" s="41">
        <v>1</v>
      </c>
      <c r="U326" s="6">
        <f t="shared" si="225"/>
        <v>266337.5</v>
      </c>
      <c r="V326" s="41">
        <v>1</v>
      </c>
      <c r="W326" s="6">
        <f t="shared" si="230"/>
        <v>266337.5</v>
      </c>
      <c r="X326" s="41">
        <f t="shared" ref="X326:X389" si="231">F326+H326+J326+L326+N326+P326+R326+T326</f>
        <v>1</v>
      </c>
      <c r="Y326" s="5">
        <f t="shared" ref="Y326:Y389" si="232">G326+I326+K326+M326+O326+Q326+S326+U326</f>
        <v>266337.5</v>
      </c>
      <c r="Z326" s="41">
        <f t="shared" ref="Z326:Z389" si="233">F326+H326+J326+L326+N326+P326+R326+V326</f>
        <v>1</v>
      </c>
      <c r="AA326" s="15">
        <v>1</v>
      </c>
      <c r="AB326" s="41">
        <f t="shared" ref="AB326:AB389" si="234">Z326-AA326</f>
        <v>0</v>
      </c>
      <c r="AC326" s="42">
        <f t="shared" ref="AC326:AC389" si="235">AB326*E326</f>
        <v>0</v>
      </c>
    </row>
    <row r="327" spans="1:29" x14ac:dyDescent="0.25">
      <c r="B327" s="35" t="s">
        <v>130</v>
      </c>
      <c r="C327" s="69">
        <v>7457450</v>
      </c>
      <c r="D327" s="67"/>
      <c r="E327" s="5"/>
      <c r="F327" s="39"/>
      <c r="G327" s="6">
        <f t="shared" si="218"/>
        <v>0</v>
      </c>
      <c r="I327" s="6">
        <f>+H327*E327</f>
        <v>0</v>
      </c>
      <c r="K327" s="6">
        <f>+J327*E327</f>
        <v>0</v>
      </c>
      <c r="M327" s="6">
        <f t="shared" si="221"/>
        <v>0</v>
      </c>
      <c r="O327" s="6">
        <f t="shared" si="222"/>
        <v>0</v>
      </c>
      <c r="Q327" s="6">
        <f t="shared" si="223"/>
        <v>0</v>
      </c>
      <c r="S327" s="6">
        <f t="shared" si="224"/>
        <v>0</v>
      </c>
      <c r="T327" s="41"/>
      <c r="U327" s="6">
        <f t="shared" si="225"/>
        <v>0</v>
      </c>
      <c r="V327" s="41"/>
      <c r="W327" s="6">
        <f t="shared" si="226"/>
        <v>0</v>
      </c>
      <c r="X327" s="41">
        <f t="shared" si="231"/>
        <v>0</v>
      </c>
      <c r="Y327" s="5">
        <f t="shared" si="232"/>
        <v>0</v>
      </c>
      <c r="Z327" s="41">
        <f t="shared" si="233"/>
        <v>0</v>
      </c>
      <c r="AA327" s="15">
        <v>0</v>
      </c>
      <c r="AB327" s="41">
        <f t="shared" si="234"/>
        <v>0</v>
      </c>
      <c r="AC327" s="42">
        <f t="shared" si="235"/>
        <v>0</v>
      </c>
    </row>
    <row r="328" spans="1:29" ht="15" customHeight="1" x14ac:dyDescent="0.25">
      <c r="B328" s="31" t="s">
        <v>33</v>
      </c>
      <c r="E328" s="5">
        <f>+C327*0.85</f>
        <v>6338832.5</v>
      </c>
      <c r="F328" s="39"/>
      <c r="M328" s="6">
        <f t="shared" si="221"/>
        <v>0</v>
      </c>
      <c r="O328" s="6">
        <f t="shared" si="222"/>
        <v>0</v>
      </c>
      <c r="Q328" s="6">
        <f t="shared" si="223"/>
        <v>0</v>
      </c>
      <c r="R328" s="40">
        <v>1</v>
      </c>
      <c r="S328" s="6">
        <f t="shared" si="224"/>
        <v>6338832.5</v>
      </c>
      <c r="T328" s="41"/>
      <c r="U328" s="6">
        <f t="shared" si="225"/>
        <v>0</v>
      </c>
      <c r="V328" s="41"/>
      <c r="W328" s="6">
        <f t="shared" si="226"/>
        <v>0</v>
      </c>
      <c r="X328" s="41">
        <f t="shared" si="231"/>
        <v>1</v>
      </c>
      <c r="Y328" s="5">
        <f t="shared" si="232"/>
        <v>6338832.5</v>
      </c>
      <c r="Z328" s="41">
        <f t="shared" si="233"/>
        <v>1</v>
      </c>
      <c r="AA328" s="15">
        <v>1</v>
      </c>
      <c r="AB328" s="41">
        <f t="shared" si="234"/>
        <v>0</v>
      </c>
      <c r="AC328" s="42">
        <f t="shared" si="235"/>
        <v>0</v>
      </c>
    </row>
    <row r="329" spans="1:29" ht="15" customHeight="1" x14ac:dyDescent="0.25">
      <c r="B329" s="31" t="s">
        <v>34</v>
      </c>
      <c r="E329" s="5">
        <f>+C327*0.1</f>
        <v>745745</v>
      </c>
      <c r="F329" s="39"/>
      <c r="M329" s="6">
        <f t="shared" si="221"/>
        <v>0</v>
      </c>
      <c r="O329" s="6">
        <f t="shared" si="222"/>
        <v>0</v>
      </c>
      <c r="Q329" s="6">
        <f t="shared" si="223"/>
        <v>0</v>
      </c>
      <c r="R329" s="40">
        <v>1</v>
      </c>
      <c r="S329" s="6">
        <f t="shared" si="224"/>
        <v>745745</v>
      </c>
      <c r="T329" s="41"/>
      <c r="U329" s="6">
        <f t="shared" si="225"/>
        <v>0</v>
      </c>
      <c r="V329" s="41"/>
      <c r="W329" s="6">
        <f t="shared" si="226"/>
        <v>0</v>
      </c>
      <c r="X329" s="41">
        <f t="shared" si="231"/>
        <v>1</v>
      </c>
      <c r="Y329" s="5">
        <f t="shared" si="232"/>
        <v>745745</v>
      </c>
      <c r="Z329" s="41">
        <f t="shared" si="233"/>
        <v>1</v>
      </c>
      <c r="AA329" s="15">
        <v>1</v>
      </c>
      <c r="AB329" s="41">
        <f t="shared" si="234"/>
        <v>0</v>
      </c>
      <c r="AC329" s="42">
        <f t="shared" si="235"/>
        <v>0</v>
      </c>
    </row>
    <row r="330" spans="1:29" x14ac:dyDescent="0.25">
      <c r="B330" s="31" t="s">
        <v>35</v>
      </c>
      <c r="E330" s="5">
        <f>+C327*0.05</f>
        <v>372872.5</v>
      </c>
      <c r="F330" s="39"/>
      <c r="M330" s="6">
        <f t="shared" si="221"/>
        <v>0</v>
      </c>
      <c r="O330" s="6">
        <f t="shared" si="222"/>
        <v>0</v>
      </c>
      <c r="Q330" s="6">
        <f t="shared" si="223"/>
        <v>0</v>
      </c>
      <c r="S330" s="6">
        <f t="shared" si="224"/>
        <v>0</v>
      </c>
      <c r="T330" s="41">
        <v>1</v>
      </c>
      <c r="U330" s="6">
        <f t="shared" si="225"/>
        <v>372872.5</v>
      </c>
      <c r="V330" s="41">
        <v>1</v>
      </c>
      <c r="W330" s="6">
        <f t="shared" ref="W330" si="236">V330*E330</f>
        <v>372872.5</v>
      </c>
      <c r="X330" s="41">
        <f t="shared" si="231"/>
        <v>1</v>
      </c>
      <c r="Y330" s="5">
        <f t="shared" si="232"/>
        <v>372872.5</v>
      </c>
      <c r="Z330" s="41">
        <f t="shared" si="233"/>
        <v>1</v>
      </c>
      <c r="AA330" s="15">
        <v>1</v>
      </c>
      <c r="AB330" s="41">
        <f t="shared" si="234"/>
        <v>0</v>
      </c>
      <c r="AC330" s="42">
        <f t="shared" si="235"/>
        <v>0</v>
      </c>
    </row>
    <row r="331" spans="1:29" x14ac:dyDescent="0.25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18"/>
        <v>0</v>
      </c>
      <c r="I331" s="6">
        <f>+H331*E331</f>
        <v>0</v>
      </c>
      <c r="K331" s="6">
        <f>+J331*E331</f>
        <v>0</v>
      </c>
      <c r="M331" s="6">
        <f t="shared" si="221"/>
        <v>0</v>
      </c>
      <c r="O331" s="6">
        <f t="shared" si="222"/>
        <v>0</v>
      </c>
      <c r="Q331" s="6">
        <f t="shared" si="223"/>
        <v>0</v>
      </c>
      <c r="S331" s="6">
        <f t="shared" si="224"/>
        <v>0</v>
      </c>
      <c r="T331" s="41"/>
      <c r="U331" s="6">
        <f t="shared" si="225"/>
        <v>0</v>
      </c>
      <c r="V331" s="41"/>
      <c r="W331" s="6">
        <f t="shared" si="226"/>
        <v>0</v>
      </c>
      <c r="X331" s="41">
        <f t="shared" si="231"/>
        <v>0</v>
      </c>
      <c r="Y331" s="5">
        <f t="shared" si="232"/>
        <v>0</v>
      </c>
      <c r="Z331" s="41">
        <f t="shared" si="233"/>
        <v>0</v>
      </c>
      <c r="AA331" s="15">
        <v>0</v>
      </c>
      <c r="AB331" s="41">
        <f t="shared" si="234"/>
        <v>0</v>
      </c>
      <c r="AC331" s="42">
        <f t="shared" si="235"/>
        <v>0</v>
      </c>
    </row>
    <row r="332" spans="1:29" ht="15" customHeight="1" x14ac:dyDescent="0.25">
      <c r="B332" s="31" t="s">
        <v>33</v>
      </c>
      <c r="E332" s="5">
        <f>+C331*0.85</f>
        <v>9961022.5</v>
      </c>
      <c r="F332" s="39"/>
      <c r="M332" s="6">
        <f t="shared" si="221"/>
        <v>0</v>
      </c>
      <c r="N332" s="40">
        <v>1</v>
      </c>
      <c r="O332" s="6">
        <f t="shared" si="222"/>
        <v>9961022.5</v>
      </c>
      <c r="Q332" s="6">
        <f t="shared" si="223"/>
        <v>0</v>
      </c>
      <c r="S332" s="6">
        <f t="shared" si="224"/>
        <v>0</v>
      </c>
      <c r="T332" s="41"/>
      <c r="U332" s="6">
        <f t="shared" si="225"/>
        <v>0</v>
      </c>
      <c r="V332" s="41"/>
      <c r="W332" s="6">
        <f t="shared" si="226"/>
        <v>0</v>
      </c>
      <c r="X332" s="41">
        <f t="shared" si="231"/>
        <v>1</v>
      </c>
      <c r="Y332" s="5">
        <f t="shared" si="232"/>
        <v>9961022.5</v>
      </c>
      <c r="Z332" s="41">
        <f t="shared" si="233"/>
        <v>1</v>
      </c>
      <c r="AA332" s="15">
        <v>1</v>
      </c>
      <c r="AB332" s="41">
        <f t="shared" si="234"/>
        <v>0</v>
      </c>
      <c r="AC332" s="42">
        <f t="shared" si="235"/>
        <v>0</v>
      </c>
    </row>
    <row r="333" spans="1:29" ht="15" customHeight="1" x14ac:dyDescent="0.25">
      <c r="B333" s="31" t="s">
        <v>34</v>
      </c>
      <c r="E333" s="5">
        <f>+C331*0.1</f>
        <v>1171885</v>
      </c>
      <c r="F333" s="39"/>
      <c r="M333" s="6">
        <f t="shared" si="221"/>
        <v>0</v>
      </c>
      <c r="O333" s="6">
        <f t="shared" si="222"/>
        <v>0</v>
      </c>
      <c r="Q333" s="6">
        <f t="shared" si="223"/>
        <v>0</v>
      </c>
      <c r="R333" s="40">
        <v>0.8</v>
      </c>
      <c r="S333" s="6">
        <f t="shared" si="224"/>
        <v>937508</v>
      </c>
      <c r="T333" s="41">
        <v>0.2</v>
      </c>
      <c r="U333" s="6">
        <f t="shared" si="225"/>
        <v>234377</v>
      </c>
      <c r="V333" s="41">
        <v>0.2</v>
      </c>
      <c r="W333" s="6">
        <f t="shared" ref="W333:W334" si="237">V333*E333</f>
        <v>234377</v>
      </c>
      <c r="X333" s="41">
        <f t="shared" si="231"/>
        <v>1</v>
      </c>
      <c r="Y333" s="5">
        <f t="shared" si="232"/>
        <v>1171885</v>
      </c>
      <c r="Z333" s="41">
        <f t="shared" si="233"/>
        <v>1</v>
      </c>
      <c r="AA333" s="15">
        <v>1</v>
      </c>
      <c r="AB333" s="41">
        <f t="shared" si="234"/>
        <v>0</v>
      </c>
      <c r="AC333" s="42">
        <f t="shared" si="235"/>
        <v>0</v>
      </c>
    </row>
    <row r="334" spans="1:29" x14ac:dyDescent="0.25">
      <c r="B334" s="31" t="s">
        <v>35</v>
      </c>
      <c r="E334" s="5">
        <f>+C331*0.05</f>
        <v>585942.5</v>
      </c>
      <c r="F334" s="39"/>
      <c r="M334" s="6">
        <f t="shared" si="221"/>
        <v>0</v>
      </c>
      <c r="O334" s="6">
        <f t="shared" si="222"/>
        <v>0</v>
      </c>
      <c r="Q334" s="6">
        <f t="shared" si="223"/>
        <v>0</v>
      </c>
      <c r="S334" s="6">
        <f t="shared" si="224"/>
        <v>0</v>
      </c>
      <c r="T334" s="41">
        <v>1</v>
      </c>
      <c r="U334" s="6">
        <f t="shared" si="225"/>
        <v>585942.5</v>
      </c>
      <c r="V334" s="41">
        <v>1</v>
      </c>
      <c r="W334" s="6">
        <f t="shared" si="237"/>
        <v>585942.5</v>
      </c>
      <c r="X334" s="41">
        <f t="shared" si="231"/>
        <v>1</v>
      </c>
      <c r="Y334" s="5">
        <f t="shared" si="232"/>
        <v>585942.5</v>
      </c>
      <c r="Z334" s="41">
        <f t="shared" si="233"/>
        <v>1</v>
      </c>
      <c r="AA334" s="15">
        <v>1</v>
      </c>
      <c r="AB334" s="41">
        <f t="shared" si="234"/>
        <v>0</v>
      </c>
      <c r="AC334" s="42">
        <f t="shared" si="235"/>
        <v>0</v>
      </c>
    </row>
    <row r="335" spans="1:29" s="65" customFormat="1" x14ac:dyDescent="0.25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31"/>
        <v>0</v>
      </c>
      <c r="Y335" s="5">
        <f t="shared" si="232"/>
        <v>0</v>
      </c>
      <c r="Z335" s="41">
        <f t="shared" si="233"/>
        <v>0</v>
      </c>
      <c r="AA335" s="66">
        <v>0</v>
      </c>
      <c r="AB335" s="41">
        <f t="shared" si="234"/>
        <v>0</v>
      </c>
      <c r="AC335" s="42">
        <f t="shared" si="235"/>
        <v>0</v>
      </c>
    </row>
    <row r="336" spans="1:29" ht="15" customHeight="1" x14ac:dyDescent="0.25">
      <c r="B336" s="35" t="s">
        <v>112</v>
      </c>
      <c r="C336" s="67"/>
      <c r="D336" s="67"/>
      <c r="E336" s="14"/>
      <c r="F336" s="39"/>
      <c r="G336" s="6">
        <f t="shared" ref="G336:G412" si="238">+F336*E336</f>
        <v>0</v>
      </c>
      <c r="I336" s="6">
        <f t="shared" ref="I336:I387" si="239">+H336*E336</f>
        <v>0</v>
      </c>
      <c r="K336" s="6">
        <f t="shared" ref="K336:K387" si="240">+J336*E336</f>
        <v>0</v>
      </c>
      <c r="M336" s="6">
        <f t="shared" ref="M336:M399" si="241">+L336*E336</f>
        <v>0</v>
      </c>
      <c r="O336" s="6">
        <f t="shared" ref="O336:O399" si="242">+N336*E336</f>
        <v>0</v>
      </c>
      <c r="Q336" s="6">
        <f t="shared" ref="Q336:Q399" si="243">+P336*E336</f>
        <v>0</v>
      </c>
      <c r="S336" s="6">
        <f t="shared" ref="S336:S399" si="244">+R336*E336</f>
        <v>0</v>
      </c>
      <c r="T336" s="41"/>
      <c r="U336" s="6">
        <f t="shared" ref="U336:U367" si="245">+T336*E336</f>
        <v>0</v>
      </c>
      <c r="V336" s="41"/>
      <c r="W336" s="6">
        <f t="shared" ref="W336:W399" si="246">+V336*G336</f>
        <v>0</v>
      </c>
      <c r="X336" s="41">
        <f t="shared" si="231"/>
        <v>0</v>
      </c>
      <c r="Y336" s="5">
        <f t="shared" si="232"/>
        <v>0</v>
      </c>
      <c r="Z336" s="41">
        <f t="shared" si="233"/>
        <v>0</v>
      </c>
      <c r="AA336" s="15">
        <v>0</v>
      </c>
      <c r="AB336" s="41">
        <f t="shared" si="234"/>
        <v>0</v>
      </c>
      <c r="AC336" s="42">
        <f t="shared" si="235"/>
        <v>0</v>
      </c>
    </row>
    <row r="337" spans="1:29" x14ac:dyDescent="0.25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38"/>
        <v>0</v>
      </c>
      <c r="I337" s="6">
        <f t="shared" si="239"/>
        <v>0</v>
      </c>
      <c r="K337" s="6">
        <f t="shared" si="240"/>
        <v>0</v>
      </c>
      <c r="M337" s="6">
        <f t="shared" si="241"/>
        <v>0</v>
      </c>
      <c r="O337" s="6">
        <f t="shared" si="242"/>
        <v>0</v>
      </c>
      <c r="Q337" s="6">
        <f t="shared" si="243"/>
        <v>0</v>
      </c>
      <c r="S337" s="6">
        <f t="shared" si="244"/>
        <v>0</v>
      </c>
      <c r="T337" s="41"/>
      <c r="U337" s="6">
        <f t="shared" si="245"/>
        <v>0</v>
      </c>
      <c r="V337" s="41"/>
      <c r="W337" s="6">
        <f t="shared" si="246"/>
        <v>0</v>
      </c>
      <c r="X337" s="41">
        <f t="shared" si="231"/>
        <v>0</v>
      </c>
      <c r="Y337" s="5">
        <f t="shared" si="232"/>
        <v>0</v>
      </c>
      <c r="Z337" s="41">
        <f t="shared" si="233"/>
        <v>0</v>
      </c>
      <c r="AA337" s="15">
        <v>0</v>
      </c>
      <c r="AB337" s="41">
        <f t="shared" si="234"/>
        <v>0</v>
      </c>
      <c r="AC337" s="42">
        <f t="shared" si="235"/>
        <v>0</v>
      </c>
    </row>
    <row r="338" spans="1:29" ht="15" customHeight="1" x14ac:dyDescent="0.25">
      <c r="B338" s="31" t="s">
        <v>114</v>
      </c>
      <c r="E338" s="5">
        <v>150000</v>
      </c>
      <c r="F338" s="39">
        <v>1</v>
      </c>
      <c r="G338" s="6">
        <f t="shared" si="238"/>
        <v>150000</v>
      </c>
      <c r="I338" s="6">
        <f t="shared" si="239"/>
        <v>0</v>
      </c>
      <c r="K338" s="6">
        <f t="shared" si="240"/>
        <v>0</v>
      </c>
      <c r="M338" s="6">
        <f t="shared" si="241"/>
        <v>0</v>
      </c>
      <c r="O338" s="6">
        <f t="shared" si="242"/>
        <v>0</v>
      </c>
      <c r="Q338" s="6">
        <f t="shared" si="243"/>
        <v>0</v>
      </c>
      <c r="S338" s="6">
        <f t="shared" si="244"/>
        <v>0</v>
      </c>
      <c r="T338" s="41"/>
      <c r="U338" s="6">
        <f t="shared" si="245"/>
        <v>0</v>
      </c>
      <c r="V338" s="41"/>
      <c r="W338" s="6">
        <f t="shared" si="246"/>
        <v>0</v>
      </c>
      <c r="X338" s="41">
        <f t="shared" si="231"/>
        <v>1</v>
      </c>
      <c r="Y338" s="5">
        <f t="shared" si="232"/>
        <v>150000</v>
      </c>
      <c r="Z338" s="41">
        <f t="shared" si="233"/>
        <v>1</v>
      </c>
      <c r="AA338" s="15">
        <v>1</v>
      </c>
      <c r="AB338" s="41">
        <f t="shared" si="234"/>
        <v>0</v>
      </c>
      <c r="AC338" s="42">
        <f t="shared" si="235"/>
        <v>0</v>
      </c>
    </row>
    <row r="339" spans="1:29" ht="15" customHeight="1" x14ac:dyDescent="0.25">
      <c r="B339" s="31" t="s">
        <v>133</v>
      </c>
      <c r="E339" s="5">
        <f>2556000*0.6</f>
        <v>1533600</v>
      </c>
      <c r="F339" s="39"/>
      <c r="G339" s="6">
        <f t="shared" si="238"/>
        <v>0</v>
      </c>
      <c r="H339" s="40">
        <v>1</v>
      </c>
      <c r="I339" s="6">
        <f t="shared" si="239"/>
        <v>1533600</v>
      </c>
      <c r="K339" s="6">
        <f t="shared" si="240"/>
        <v>0</v>
      </c>
      <c r="M339" s="6">
        <f t="shared" si="241"/>
        <v>0</v>
      </c>
      <c r="O339" s="6">
        <f t="shared" si="242"/>
        <v>0</v>
      </c>
      <c r="Q339" s="6">
        <f t="shared" si="243"/>
        <v>0</v>
      </c>
      <c r="S339" s="6">
        <f t="shared" si="244"/>
        <v>0</v>
      </c>
      <c r="T339" s="41"/>
      <c r="U339" s="6">
        <f t="shared" si="245"/>
        <v>0</v>
      </c>
      <c r="V339" s="41"/>
      <c r="W339" s="6">
        <f t="shared" si="246"/>
        <v>0</v>
      </c>
      <c r="X339" s="41">
        <f t="shared" si="231"/>
        <v>1</v>
      </c>
      <c r="Y339" s="5">
        <f t="shared" si="232"/>
        <v>1533600</v>
      </c>
      <c r="Z339" s="41">
        <f t="shared" si="233"/>
        <v>1</v>
      </c>
      <c r="AA339" s="15">
        <v>1</v>
      </c>
      <c r="AB339" s="41">
        <f t="shared" si="234"/>
        <v>0</v>
      </c>
      <c r="AC339" s="42">
        <f t="shared" si="235"/>
        <v>0</v>
      </c>
    </row>
    <row r="340" spans="1:29" ht="15" customHeight="1" x14ac:dyDescent="0.25">
      <c r="B340" s="31" t="s">
        <v>116</v>
      </c>
      <c r="E340" s="5">
        <f>2556000*0.4</f>
        <v>1022400</v>
      </c>
      <c r="F340" s="39"/>
      <c r="G340" s="6">
        <f t="shared" si="238"/>
        <v>0</v>
      </c>
      <c r="H340" s="40">
        <v>1</v>
      </c>
      <c r="I340" s="6">
        <f t="shared" si="239"/>
        <v>1022400</v>
      </c>
      <c r="K340" s="6">
        <f t="shared" si="240"/>
        <v>0</v>
      </c>
      <c r="M340" s="6">
        <f t="shared" si="241"/>
        <v>0</v>
      </c>
      <c r="O340" s="6">
        <f t="shared" si="242"/>
        <v>0</v>
      </c>
      <c r="Q340" s="6">
        <f t="shared" si="243"/>
        <v>0</v>
      </c>
      <c r="S340" s="6">
        <f t="shared" si="244"/>
        <v>0</v>
      </c>
      <c r="T340" s="41"/>
      <c r="U340" s="6">
        <f t="shared" si="245"/>
        <v>0</v>
      </c>
      <c r="V340" s="41"/>
      <c r="W340" s="6">
        <f t="shared" si="246"/>
        <v>0</v>
      </c>
      <c r="X340" s="41">
        <f t="shared" si="231"/>
        <v>1</v>
      </c>
      <c r="Y340" s="5">
        <f t="shared" si="232"/>
        <v>1022400</v>
      </c>
      <c r="Z340" s="41">
        <f t="shared" si="233"/>
        <v>1</v>
      </c>
      <c r="AA340" s="15">
        <v>1</v>
      </c>
      <c r="AB340" s="41">
        <f t="shared" si="234"/>
        <v>0</v>
      </c>
      <c r="AC340" s="42">
        <f t="shared" si="235"/>
        <v>0</v>
      </c>
    </row>
    <row r="341" spans="1:29" ht="15" customHeight="1" x14ac:dyDescent="0.25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38"/>
        <v>0</v>
      </c>
      <c r="H341" s="40">
        <v>0.5</v>
      </c>
      <c r="I341" s="6">
        <f t="shared" si="239"/>
        <v>1278000</v>
      </c>
      <c r="J341" s="40">
        <v>0.5</v>
      </c>
      <c r="K341" s="6">
        <f t="shared" si="240"/>
        <v>1278000</v>
      </c>
      <c r="M341" s="6">
        <f t="shared" si="241"/>
        <v>0</v>
      </c>
      <c r="O341" s="6">
        <f t="shared" si="242"/>
        <v>0</v>
      </c>
      <c r="Q341" s="6">
        <f t="shared" si="243"/>
        <v>0</v>
      </c>
      <c r="S341" s="6">
        <f t="shared" si="244"/>
        <v>0</v>
      </c>
      <c r="T341" s="41"/>
      <c r="U341" s="6">
        <f t="shared" si="245"/>
        <v>0</v>
      </c>
      <c r="V341" s="41"/>
      <c r="W341" s="6">
        <f t="shared" si="246"/>
        <v>0</v>
      </c>
      <c r="X341" s="41">
        <f t="shared" si="231"/>
        <v>1</v>
      </c>
      <c r="Y341" s="5">
        <f t="shared" si="232"/>
        <v>2556000</v>
      </c>
      <c r="Z341" s="41">
        <f t="shared" si="233"/>
        <v>1</v>
      </c>
      <c r="AA341" s="15">
        <v>1</v>
      </c>
      <c r="AB341" s="41">
        <f t="shared" si="234"/>
        <v>0</v>
      </c>
      <c r="AC341" s="42">
        <f t="shared" si="235"/>
        <v>0</v>
      </c>
    </row>
    <row r="342" spans="1:29" ht="15" customHeight="1" x14ac:dyDescent="0.25">
      <c r="B342" s="31" t="s">
        <v>118</v>
      </c>
      <c r="E342" s="5">
        <v>2556000</v>
      </c>
      <c r="F342" s="39"/>
      <c r="G342" s="6">
        <f t="shared" si="238"/>
        <v>0</v>
      </c>
      <c r="I342" s="6">
        <f t="shared" si="239"/>
        <v>0</v>
      </c>
      <c r="J342" s="40">
        <v>1</v>
      </c>
      <c r="K342" s="6">
        <f t="shared" si="240"/>
        <v>2556000</v>
      </c>
      <c r="M342" s="6">
        <f t="shared" si="241"/>
        <v>0</v>
      </c>
      <c r="O342" s="6">
        <f t="shared" si="242"/>
        <v>0</v>
      </c>
      <c r="Q342" s="6">
        <f t="shared" si="243"/>
        <v>0</v>
      </c>
      <c r="S342" s="6">
        <f t="shared" si="244"/>
        <v>0</v>
      </c>
      <c r="T342" s="41"/>
      <c r="U342" s="6">
        <f t="shared" si="245"/>
        <v>0</v>
      </c>
      <c r="V342" s="41"/>
      <c r="W342" s="6">
        <f t="shared" si="246"/>
        <v>0</v>
      </c>
      <c r="X342" s="41">
        <f t="shared" si="231"/>
        <v>1</v>
      </c>
      <c r="Y342" s="5">
        <f t="shared" si="232"/>
        <v>2556000</v>
      </c>
      <c r="Z342" s="41">
        <f t="shared" si="233"/>
        <v>1</v>
      </c>
      <c r="AA342" s="15">
        <v>1</v>
      </c>
      <c r="AB342" s="41">
        <f t="shared" si="234"/>
        <v>0</v>
      </c>
      <c r="AC342" s="42">
        <f t="shared" si="235"/>
        <v>0</v>
      </c>
    </row>
    <row r="343" spans="1:29" x14ac:dyDescent="0.25">
      <c r="B343" s="31" t="s">
        <v>119</v>
      </c>
      <c r="E343" s="5">
        <v>2556000</v>
      </c>
      <c r="F343" s="39"/>
      <c r="G343" s="6">
        <f t="shared" si="238"/>
        <v>0</v>
      </c>
      <c r="I343" s="6">
        <f t="shared" si="239"/>
        <v>0</v>
      </c>
      <c r="K343" s="6">
        <f t="shared" si="240"/>
        <v>0</v>
      </c>
      <c r="M343" s="6">
        <f t="shared" si="241"/>
        <v>0</v>
      </c>
      <c r="N343" s="40">
        <v>0.4</v>
      </c>
      <c r="O343" s="6">
        <f t="shared" si="242"/>
        <v>1022400</v>
      </c>
      <c r="Q343" s="6">
        <f t="shared" si="243"/>
        <v>0</v>
      </c>
      <c r="R343" s="40">
        <v>0.6</v>
      </c>
      <c r="S343" s="6">
        <f t="shared" si="244"/>
        <v>1533600</v>
      </c>
      <c r="T343" s="41"/>
      <c r="U343" s="6">
        <f t="shared" si="245"/>
        <v>0</v>
      </c>
      <c r="V343" s="41"/>
      <c r="W343" s="6">
        <f t="shared" si="246"/>
        <v>0</v>
      </c>
      <c r="X343" s="41">
        <f t="shared" si="231"/>
        <v>1</v>
      </c>
      <c r="Y343" s="5">
        <f t="shared" si="232"/>
        <v>2556000</v>
      </c>
      <c r="Z343" s="41">
        <f t="shared" si="233"/>
        <v>1</v>
      </c>
      <c r="AA343" s="15">
        <v>1</v>
      </c>
      <c r="AB343" s="41">
        <f t="shared" si="234"/>
        <v>0</v>
      </c>
      <c r="AC343" s="42">
        <f t="shared" si="235"/>
        <v>0</v>
      </c>
    </row>
    <row r="344" spans="1:29" ht="15" customHeight="1" x14ac:dyDescent="0.25">
      <c r="B344" s="31" t="s">
        <v>120</v>
      </c>
      <c r="E344" s="5">
        <v>2556000</v>
      </c>
      <c r="F344" s="39"/>
      <c r="G344" s="6">
        <f t="shared" si="238"/>
        <v>0</v>
      </c>
      <c r="I344" s="6">
        <f t="shared" si="239"/>
        <v>0</v>
      </c>
      <c r="K344" s="6">
        <f t="shared" si="240"/>
        <v>0</v>
      </c>
      <c r="L344" s="40">
        <v>1</v>
      </c>
      <c r="M344" s="6">
        <f t="shared" si="241"/>
        <v>2556000</v>
      </c>
      <c r="O344" s="6">
        <f t="shared" si="242"/>
        <v>0</v>
      </c>
      <c r="Q344" s="6">
        <f t="shared" si="243"/>
        <v>0</v>
      </c>
      <c r="S344" s="6">
        <f t="shared" si="244"/>
        <v>0</v>
      </c>
      <c r="T344" s="41"/>
      <c r="U344" s="6">
        <f t="shared" si="245"/>
        <v>0</v>
      </c>
      <c r="V344" s="41"/>
      <c r="W344" s="6">
        <f t="shared" si="246"/>
        <v>0</v>
      </c>
      <c r="X344" s="41">
        <f t="shared" si="231"/>
        <v>1</v>
      </c>
      <c r="Y344" s="5">
        <f t="shared" si="232"/>
        <v>2556000</v>
      </c>
      <c r="Z344" s="41">
        <f t="shared" si="233"/>
        <v>1</v>
      </c>
      <c r="AA344" s="15">
        <v>1</v>
      </c>
      <c r="AB344" s="41">
        <f t="shared" si="234"/>
        <v>0</v>
      </c>
      <c r="AC344" s="42">
        <f t="shared" si="235"/>
        <v>0</v>
      </c>
    </row>
    <row r="345" spans="1:29" x14ac:dyDescent="0.25">
      <c r="B345" s="31" t="s">
        <v>121</v>
      </c>
      <c r="E345" s="5">
        <v>2556000</v>
      </c>
      <c r="F345" s="39"/>
      <c r="G345" s="6">
        <f t="shared" si="238"/>
        <v>0</v>
      </c>
      <c r="I345" s="6">
        <f t="shared" si="239"/>
        <v>0</v>
      </c>
      <c r="K345" s="6">
        <f t="shared" si="240"/>
        <v>0</v>
      </c>
      <c r="M345" s="6">
        <f t="shared" si="241"/>
        <v>0</v>
      </c>
      <c r="O345" s="6">
        <f t="shared" si="242"/>
        <v>0</v>
      </c>
      <c r="Q345" s="6">
        <f t="shared" si="243"/>
        <v>0</v>
      </c>
      <c r="R345" s="40">
        <v>1</v>
      </c>
      <c r="S345" s="6">
        <f t="shared" si="244"/>
        <v>2556000</v>
      </c>
      <c r="T345" s="41"/>
      <c r="U345" s="6">
        <f t="shared" si="245"/>
        <v>0</v>
      </c>
      <c r="V345" s="41"/>
      <c r="W345" s="6">
        <f t="shared" si="246"/>
        <v>0</v>
      </c>
      <c r="X345" s="41">
        <f t="shared" si="231"/>
        <v>1</v>
      </c>
      <c r="Y345" s="5">
        <f t="shared" si="232"/>
        <v>2556000</v>
      </c>
      <c r="Z345" s="41">
        <f t="shared" si="233"/>
        <v>1</v>
      </c>
      <c r="AA345" s="15">
        <v>1</v>
      </c>
      <c r="AB345" s="41">
        <f t="shared" si="234"/>
        <v>0</v>
      </c>
      <c r="AC345" s="42">
        <f t="shared" si="235"/>
        <v>0</v>
      </c>
    </row>
    <row r="346" spans="1:29" x14ac:dyDescent="0.25">
      <c r="B346" s="31" t="s">
        <v>110</v>
      </c>
      <c r="E346" s="5">
        <v>1278000</v>
      </c>
      <c r="F346" s="39"/>
      <c r="G346" s="6">
        <f t="shared" si="238"/>
        <v>0</v>
      </c>
      <c r="I346" s="6">
        <f t="shared" si="239"/>
        <v>0</v>
      </c>
      <c r="K346" s="6">
        <f t="shared" si="240"/>
        <v>0</v>
      </c>
      <c r="M346" s="6">
        <f t="shared" si="241"/>
        <v>0</v>
      </c>
      <c r="O346" s="6">
        <f t="shared" si="242"/>
        <v>0</v>
      </c>
      <c r="Q346" s="6">
        <f t="shared" si="243"/>
        <v>0</v>
      </c>
      <c r="S346" s="6">
        <f t="shared" si="244"/>
        <v>0</v>
      </c>
      <c r="T346" s="41">
        <v>1</v>
      </c>
      <c r="U346" s="6">
        <f t="shared" si="245"/>
        <v>1278000</v>
      </c>
      <c r="V346" s="41">
        <v>1</v>
      </c>
      <c r="W346" s="6">
        <f t="shared" ref="W346" si="247">V346*E346</f>
        <v>1278000</v>
      </c>
      <c r="X346" s="41">
        <f t="shared" si="231"/>
        <v>1</v>
      </c>
      <c r="Y346" s="5">
        <f t="shared" si="232"/>
        <v>1278000</v>
      </c>
      <c r="Z346" s="41">
        <f t="shared" si="233"/>
        <v>1</v>
      </c>
      <c r="AA346" s="15">
        <v>1</v>
      </c>
      <c r="AB346" s="41">
        <f t="shared" si="234"/>
        <v>0</v>
      </c>
      <c r="AC346" s="42">
        <f t="shared" si="235"/>
        <v>0</v>
      </c>
    </row>
    <row r="347" spans="1:29" x14ac:dyDescent="0.25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38"/>
        <v>0</v>
      </c>
      <c r="I347" s="6">
        <f t="shared" si="239"/>
        <v>0</v>
      </c>
      <c r="K347" s="6">
        <f t="shared" si="240"/>
        <v>0</v>
      </c>
      <c r="M347" s="6">
        <f t="shared" si="241"/>
        <v>0</v>
      </c>
      <c r="O347" s="6">
        <f t="shared" si="242"/>
        <v>0</v>
      </c>
      <c r="Q347" s="6">
        <f t="shared" si="243"/>
        <v>0</v>
      </c>
      <c r="S347" s="6">
        <f t="shared" si="244"/>
        <v>0</v>
      </c>
      <c r="T347" s="41"/>
      <c r="U347" s="6">
        <f t="shared" si="245"/>
        <v>0</v>
      </c>
      <c r="V347" s="41"/>
      <c r="W347" s="6">
        <f t="shared" si="246"/>
        <v>0</v>
      </c>
      <c r="X347" s="41">
        <f t="shared" si="231"/>
        <v>0</v>
      </c>
      <c r="Y347" s="5">
        <f t="shared" si="232"/>
        <v>0</v>
      </c>
      <c r="Z347" s="41">
        <f t="shared" si="233"/>
        <v>0</v>
      </c>
      <c r="AA347" s="15">
        <v>0</v>
      </c>
      <c r="AB347" s="41">
        <f t="shared" si="234"/>
        <v>0</v>
      </c>
      <c r="AC347" s="42">
        <f t="shared" si="235"/>
        <v>0</v>
      </c>
    </row>
    <row r="348" spans="1:29" ht="15" customHeight="1" x14ac:dyDescent="0.25">
      <c r="B348" s="31" t="s">
        <v>114</v>
      </c>
      <c r="E348" s="5">
        <v>50000</v>
      </c>
      <c r="F348" s="39"/>
      <c r="G348" s="6">
        <f t="shared" si="238"/>
        <v>0</v>
      </c>
      <c r="I348" s="6">
        <f t="shared" si="239"/>
        <v>0</v>
      </c>
      <c r="J348" s="40">
        <v>1</v>
      </c>
      <c r="K348" s="6">
        <f t="shared" si="240"/>
        <v>50000</v>
      </c>
      <c r="M348" s="6">
        <f t="shared" si="241"/>
        <v>0</v>
      </c>
      <c r="O348" s="6">
        <f t="shared" si="242"/>
        <v>0</v>
      </c>
      <c r="Q348" s="6">
        <f t="shared" si="243"/>
        <v>0</v>
      </c>
      <c r="S348" s="6">
        <f t="shared" si="244"/>
        <v>0</v>
      </c>
      <c r="T348" s="41"/>
      <c r="U348" s="6">
        <f t="shared" si="245"/>
        <v>0</v>
      </c>
      <c r="V348" s="41"/>
      <c r="W348" s="6">
        <f t="shared" si="246"/>
        <v>0</v>
      </c>
      <c r="X348" s="41">
        <f t="shared" si="231"/>
        <v>1</v>
      </c>
      <c r="Y348" s="5">
        <f t="shared" si="232"/>
        <v>50000</v>
      </c>
      <c r="Z348" s="41">
        <f t="shared" si="233"/>
        <v>1</v>
      </c>
      <c r="AA348" s="15">
        <v>1</v>
      </c>
      <c r="AB348" s="41">
        <f t="shared" si="234"/>
        <v>0</v>
      </c>
      <c r="AC348" s="42">
        <f t="shared" si="235"/>
        <v>0</v>
      </c>
    </row>
    <row r="349" spans="1:29" ht="15" customHeight="1" x14ac:dyDescent="0.25">
      <c r="B349" s="31" t="s">
        <v>133</v>
      </c>
      <c r="E349" s="5">
        <f>852000*0.4</f>
        <v>340800</v>
      </c>
      <c r="F349" s="39"/>
      <c r="G349" s="6">
        <f t="shared" si="238"/>
        <v>0</v>
      </c>
      <c r="I349" s="6">
        <f t="shared" si="239"/>
        <v>0</v>
      </c>
      <c r="K349" s="6">
        <f t="shared" si="240"/>
        <v>0</v>
      </c>
      <c r="L349" s="40">
        <v>1</v>
      </c>
      <c r="M349" s="6">
        <f t="shared" si="241"/>
        <v>340800</v>
      </c>
      <c r="O349" s="6">
        <f t="shared" si="242"/>
        <v>0</v>
      </c>
      <c r="Q349" s="6">
        <f t="shared" si="243"/>
        <v>0</v>
      </c>
      <c r="S349" s="6">
        <f t="shared" si="244"/>
        <v>0</v>
      </c>
      <c r="T349" s="41"/>
      <c r="U349" s="6">
        <f t="shared" si="245"/>
        <v>0</v>
      </c>
      <c r="V349" s="41"/>
      <c r="W349" s="6">
        <f t="shared" si="246"/>
        <v>0</v>
      </c>
      <c r="X349" s="41">
        <f t="shared" si="231"/>
        <v>1</v>
      </c>
      <c r="Y349" s="5">
        <f t="shared" si="232"/>
        <v>340800</v>
      </c>
      <c r="Z349" s="41">
        <f t="shared" si="233"/>
        <v>1</v>
      </c>
      <c r="AA349" s="15">
        <v>1</v>
      </c>
      <c r="AB349" s="41">
        <f t="shared" si="234"/>
        <v>0</v>
      </c>
      <c r="AC349" s="42">
        <f t="shared" si="235"/>
        <v>0</v>
      </c>
    </row>
    <row r="350" spans="1:29" ht="15" customHeight="1" x14ac:dyDescent="0.25">
      <c r="B350" s="31" t="s">
        <v>116</v>
      </c>
      <c r="E350" s="5">
        <f>852000*0.6</f>
        <v>511200</v>
      </c>
      <c r="F350" s="39"/>
      <c r="G350" s="6">
        <f t="shared" si="238"/>
        <v>0</v>
      </c>
      <c r="I350" s="6">
        <f t="shared" si="239"/>
        <v>0</v>
      </c>
      <c r="K350" s="6">
        <f t="shared" si="240"/>
        <v>0</v>
      </c>
      <c r="L350" s="40">
        <v>1</v>
      </c>
      <c r="M350" s="6">
        <f t="shared" si="241"/>
        <v>511200</v>
      </c>
      <c r="O350" s="6">
        <f t="shared" si="242"/>
        <v>0</v>
      </c>
      <c r="Q350" s="6">
        <f t="shared" si="243"/>
        <v>0</v>
      </c>
      <c r="S350" s="6">
        <f t="shared" si="244"/>
        <v>0</v>
      </c>
      <c r="T350" s="41"/>
      <c r="U350" s="6">
        <f t="shared" si="245"/>
        <v>0</v>
      </c>
      <c r="V350" s="41"/>
      <c r="W350" s="6">
        <f t="shared" si="246"/>
        <v>0</v>
      </c>
      <c r="X350" s="41">
        <f t="shared" si="231"/>
        <v>1</v>
      </c>
      <c r="Y350" s="5">
        <f t="shared" si="232"/>
        <v>511200</v>
      </c>
      <c r="Z350" s="41">
        <f t="shared" si="233"/>
        <v>1</v>
      </c>
      <c r="AA350" s="15">
        <v>1</v>
      </c>
      <c r="AB350" s="41">
        <f t="shared" si="234"/>
        <v>0</v>
      </c>
      <c r="AC350" s="42">
        <f t="shared" si="235"/>
        <v>0</v>
      </c>
    </row>
    <row r="351" spans="1:29" ht="15" customHeight="1" x14ac:dyDescent="0.25">
      <c r="B351" s="31" t="s">
        <v>117</v>
      </c>
      <c r="E351" s="5">
        <v>852000</v>
      </c>
      <c r="F351" s="39"/>
      <c r="G351" s="6">
        <f t="shared" si="238"/>
        <v>0</v>
      </c>
      <c r="I351" s="6">
        <f t="shared" si="239"/>
        <v>0</v>
      </c>
      <c r="K351" s="6">
        <f t="shared" si="240"/>
        <v>0</v>
      </c>
      <c r="L351" s="40">
        <v>1</v>
      </c>
      <c r="M351" s="6">
        <f t="shared" si="241"/>
        <v>852000</v>
      </c>
      <c r="O351" s="6">
        <f t="shared" si="242"/>
        <v>0</v>
      </c>
      <c r="Q351" s="6">
        <f t="shared" si="243"/>
        <v>0</v>
      </c>
      <c r="S351" s="6">
        <f t="shared" si="244"/>
        <v>0</v>
      </c>
      <c r="T351" s="41"/>
      <c r="U351" s="6">
        <f t="shared" si="245"/>
        <v>0</v>
      </c>
      <c r="V351" s="41"/>
      <c r="W351" s="6">
        <f t="shared" si="246"/>
        <v>0</v>
      </c>
      <c r="X351" s="41">
        <f t="shared" si="231"/>
        <v>1</v>
      </c>
      <c r="Y351" s="5">
        <f t="shared" si="232"/>
        <v>852000</v>
      </c>
      <c r="Z351" s="41">
        <f t="shared" si="233"/>
        <v>1</v>
      </c>
      <c r="AA351" s="15">
        <v>1</v>
      </c>
      <c r="AB351" s="41">
        <f t="shared" si="234"/>
        <v>0</v>
      </c>
      <c r="AC351" s="42">
        <f t="shared" si="235"/>
        <v>0</v>
      </c>
    </row>
    <row r="352" spans="1:29" ht="15" customHeight="1" x14ac:dyDescent="0.25">
      <c r="B352" s="31" t="s">
        <v>118</v>
      </c>
      <c r="E352" s="5">
        <v>852000</v>
      </c>
      <c r="F352" s="39"/>
      <c r="G352" s="6">
        <f t="shared" si="238"/>
        <v>0</v>
      </c>
      <c r="I352" s="6">
        <f t="shared" si="239"/>
        <v>0</v>
      </c>
      <c r="K352" s="6">
        <f t="shared" si="240"/>
        <v>0</v>
      </c>
      <c r="L352" s="40">
        <v>0.1</v>
      </c>
      <c r="M352" s="6">
        <f t="shared" si="241"/>
        <v>85200</v>
      </c>
      <c r="N352" s="40">
        <v>0.9</v>
      </c>
      <c r="O352" s="6">
        <f t="shared" si="242"/>
        <v>766800</v>
      </c>
      <c r="Q352" s="6">
        <f t="shared" si="243"/>
        <v>0</v>
      </c>
      <c r="S352" s="6">
        <f t="shared" si="244"/>
        <v>0</v>
      </c>
      <c r="T352" s="41"/>
      <c r="U352" s="6">
        <f t="shared" si="245"/>
        <v>0</v>
      </c>
      <c r="V352" s="41"/>
      <c r="W352" s="6">
        <f t="shared" si="246"/>
        <v>0</v>
      </c>
      <c r="X352" s="41">
        <f t="shared" si="231"/>
        <v>1</v>
      </c>
      <c r="Y352" s="5">
        <f t="shared" si="232"/>
        <v>852000</v>
      </c>
      <c r="Z352" s="41">
        <f t="shared" si="233"/>
        <v>1</v>
      </c>
      <c r="AA352" s="15">
        <v>1</v>
      </c>
      <c r="AB352" s="41">
        <f t="shared" si="234"/>
        <v>0</v>
      </c>
      <c r="AC352" s="42">
        <f t="shared" si="235"/>
        <v>0</v>
      </c>
    </row>
    <row r="353" spans="1:29" ht="15" customHeight="1" x14ac:dyDescent="0.25">
      <c r="B353" s="31" t="s">
        <v>120</v>
      </c>
      <c r="E353" s="5">
        <v>852000</v>
      </c>
      <c r="F353" s="39"/>
      <c r="G353" s="6">
        <f t="shared" si="238"/>
        <v>0</v>
      </c>
      <c r="I353" s="6">
        <f t="shared" si="239"/>
        <v>0</v>
      </c>
      <c r="K353" s="6">
        <f t="shared" si="240"/>
        <v>0</v>
      </c>
      <c r="M353" s="6">
        <f t="shared" si="241"/>
        <v>0</v>
      </c>
      <c r="N353" s="40">
        <v>1</v>
      </c>
      <c r="O353" s="6">
        <f t="shared" si="242"/>
        <v>852000</v>
      </c>
      <c r="Q353" s="6">
        <f t="shared" si="243"/>
        <v>0</v>
      </c>
      <c r="S353" s="6">
        <f t="shared" si="244"/>
        <v>0</v>
      </c>
      <c r="T353" s="41"/>
      <c r="U353" s="6">
        <f t="shared" si="245"/>
        <v>0</v>
      </c>
      <c r="V353" s="41"/>
      <c r="W353" s="6">
        <f t="shared" si="246"/>
        <v>0</v>
      </c>
      <c r="X353" s="41">
        <f t="shared" si="231"/>
        <v>1</v>
      </c>
      <c r="Y353" s="5">
        <f t="shared" si="232"/>
        <v>852000</v>
      </c>
      <c r="Z353" s="41">
        <f t="shared" si="233"/>
        <v>1</v>
      </c>
      <c r="AA353" s="15">
        <v>1</v>
      </c>
      <c r="AB353" s="41">
        <f t="shared" si="234"/>
        <v>0</v>
      </c>
      <c r="AC353" s="42">
        <f t="shared" si="235"/>
        <v>0</v>
      </c>
    </row>
    <row r="354" spans="1:29" x14ac:dyDescent="0.25">
      <c r="B354" s="31" t="s">
        <v>123</v>
      </c>
      <c r="E354" s="5">
        <v>426000</v>
      </c>
      <c r="F354" s="39"/>
      <c r="G354" s="6">
        <f t="shared" si="238"/>
        <v>0</v>
      </c>
      <c r="I354" s="6">
        <f t="shared" si="239"/>
        <v>0</v>
      </c>
      <c r="K354" s="6">
        <f t="shared" si="240"/>
        <v>0</v>
      </c>
      <c r="M354" s="6">
        <f t="shared" si="241"/>
        <v>0</v>
      </c>
      <c r="O354" s="6">
        <f t="shared" si="242"/>
        <v>0</v>
      </c>
      <c r="Q354" s="6">
        <f t="shared" si="243"/>
        <v>0</v>
      </c>
      <c r="R354" s="40">
        <v>1</v>
      </c>
      <c r="S354" s="6">
        <f t="shared" si="244"/>
        <v>426000</v>
      </c>
      <c r="T354" s="41"/>
      <c r="U354" s="6">
        <f t="shared" si="245"/>
        <v>0</v>
      </c>
      <c r="V354" s="41"/>
      <c r="W354" s="6">
        <f t="shared" si="246"/>
        <v>0</v>
      </c>
      <c r="X354" s="41">
        <f t="shared" si="231"/>
        <v>1</v>
      </c>
      <c r="Y354" s="5">
        <f t="shared" si="232"/>
        <v>426000</v>
      </c>
      <c r="Z354" s="41">
        <f t="shared" si="233"/>
        <v>1</v>
      </c>
      <c r="AA354" s="15">
        <v>1</v>
      </c>
      <c r="AB354" s="41">
        <f t="shared" si="234"/>
        <v>0</v>
      </c>
      <c r="AC354" s="42">
        <f t="shared" si="235"/>
        <v>0</v>
      </c>
    </row>
    <row r="355" spans="1:29" x14ac:dyDescent="0.25">
      <c r="B355" s="31" t="s">
        <v>134</v>
      </c>
      <c r="E355" s="5">
        <v>426000</v>
      </c>
      <c r="F355" s="39"/>
      <c r="G355" s="6">
        <f t="shared" si="238"/>
        <v>0</v>
      </c>
      <c r="I355" s="6">
        <f t="shared" si="239"/>
        <v>0</v>
      </c>
      <c r="K355" s="6">
        <f t="shared" si="240"/>
        <v>0</v>
      </c>
      <c r="M355" s="6">
        <f t="shared" si="241"/>
        <v>0</v>
      </c>
      <c r="O355" s="6">
        <f t="shared" si="242"/>
        <v>0</v>
      </c>
      <c r="Q355" s="6">
        <f t="shared" si="243"/>
        <v>0</v>
      </c>
      <c r="S355" s="6">
        <f t="shared" si="244"/>
        <v>0</v>
      </c>
      <c r="T355" s="41">
        <v>1</v>
      </c>
      <c r="U355" s="6">
        <f t="shared" si="245"/>
        <v>426000</v>
      </c>
      <c r="V355" s="41">
        <v>1</v>
      </c>
      <c r="W355" s="6">
        <f t="shared" ref="W355:W360" si="248">V355*E355</f>
        <v>426000</v>
      </c>
      <c r="X355" s="41">
        <f t="shared" si="231"/>
        <v>1</v>
      </c>
      <c r="Y355" s="5">
        <f t="shared" si="232"/>
        <v>426000</v>
      </c>
      <c r="Z355" s="41">
        <f t="shared" si="233"/>
        <v>1</v>
      </c>
      <c r="AA355" s="15">
        <v>1</v>
      </c>
      <c r="AB355" s="41">
        <f t="shared" si="234"/>
        <v>0</v>
      </c>
      <c r="AC355" s="42">
        <f t="shared" si="235"/>
        <v>0</v>
      </c>
    </row>
    <row r="356" spans="1:29" x14ac:dyDescent="0.25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38"/>
        <v>0</v>
      </c>
      <c r="I356" s="6">
        <f t="shared" si="239"/>
        <v>0</v>
      </c>
      <c r="K356" s="6">
        <f t="shared" si="240"/>
        <v>0</v>
      </c>
      <c r="M356" s="6">
        <f t="shared" si="241"/>
        <v>0</v>
      </c>
      <c r="O356" s="6">
        <f t="shared" si="242"/>
        <v>0</v>
      </c>
      <c r="Q356" s="6">
        <f t="shared" si="243"/>
        <v>0</v>
      </c>
      <c r="S356" s="6">
        <f t="shared" si="244"/>
        <v>0</v>
      </c>
      <c r="T356" s="41"/>
      <c r="U356" s="6">
        <f t="shared" si="245"/>
        <v>0</v>
      </c>
      <c r="V356" s="41"/>
      <c r="W356" s="6">
        <f t="shared" si="246"/>
        <v>0</v>
      </c>
      <c r="X356" s="41">
        <f t="shared" si="231"/>
        <v>0</v>
      </c>
      <c r="Y356" s="5">
        <f t="shared" si="232"/>
        <v>0</v>
      </c>
      <c r="Z356" s="41">
        <f t="shared" si="233"/>
        <v>0</v>
      </c>
      <c r="AA356" s="15">
        <v>0</v>
      </c>
      <c r="AB356" s="41">
        <f t="shared" si="234"/>
        <v>0</v>
      </c>
      <c r="AC356" s="42">
        <f t="shared" si="235"/>
        <v>0</v>
      </c>
    </row>
    <row r="357" spans="1:29" x14ac:dyDescent="0.25">
      <c r="B357" s="31" t="s">
        <v>119</v>
      </c>
      <c r="E357" s="5">
        <v>799012.5</v>
      </c>
      <c r="F357" s="39"/>
      <c r="G357" s="6">
        <f t="shared" si="238"/>
        <v>0</v>
      </c>
      <c r="I357" s="6">
        <f t="shared" si="239"/>
        <v>0</v>
      </c>
      <c r="K357" s="6">
        <f t="shared" si="240"/>
        <v>0</v>
      </c>
      <c r="M357" s="6">
        <f t="shared" si="241"/>
        <v>0</v>
      </c>
      <c r="O357" s="6">
        <f t="shared" si="242"/>
        <v>0</v>
      </c>
      <c r="Q357" s="6">
        <f t="shared" si="243"/>
        <v>0</v>
      </c>
      <c r="S357" s="6">
        <f t="shared" si="244"/>
        <v>0</v>
      </c>
      <c r="T357" s="41">
        <v>1</v>
      </c>
      <c r="U357" s="6">
        <f t="shared" si="245"/>
        <v>799012.5</v>
      </c>
      <c r="V357" s="41">
        <v>1</v>
      </c>
      <c r="W357" s="6">
        <f t="shared" si="248"/>
        <v>799012.5</v>
      </c>
      <c r="X357" s="41">
        <f t="shared" si="231"/>
        <v>1</v>
      </c>
      <c r="Y357" s="5">
        <f t="shared" si="232"/>
        <v>799012.5</v>
      </c>
      <c r="Z357" s="41">
        <f t="shared" si="233"/>
        <v>1</v>
      </c>
      <c r="AA357" s="15">
        <v>1</v>
      </c>
      <c r="AB357" s="41">
        <f t="shared" si="234"/>
        <v>0</v>
      </c>
      <c r="AC357" s="42">
        <f t="shared" si="235"/>
        <v>0</v>
      </c>
    </row>
    <row r="358" spans="1:29" x14ac:dyDescent="0.25">
      <c r="B358" s="31" t="s">
        <v>126</v>
      </c>
      <c r="E358" s="5">
        <v>799012.5</v>
      </c>
      <c r="F358" s="39"/>
      <c r="G358" s="6">
        <f t="shared" si="238"/>
        <v>0</v>
      </c>
      <c r="I358" s="6">
        <f t="shared" si="239"/>
        <v>0</v>
      </c>
      <c r="K358" s="6">
        <f t="shared" si="240"/>
        <v>0</v>
      </c>
      <c r="M358" s="6">
        <f t="shared" si="241"/>
        <v>0</v>
      </c>
      <c r="O358" s="6">
        <f t="shared" si="242"/>
        <v>0</v>
      </c>
      <c r="Q358" s="6">
        <f t="shared" si="243"/>
        <v>0</v>
      </c>
      <c r="S358" s="6">
        <f t="shared" si="244"/>
        <v>0</v>
      </c>
      <c r="T358" s="41">
        <v>1</v>
      </c>
      <c r="U358" s="6">
        <f t="shared" si="245"/>
        <v>799012.5</v>
      </c>
      <c r="V358" s="41">
        <v>1</v>
      </c>
      <c r="W358" s="6">
        <f t="shared" si="248"/>
        <v>799012.5</v>
      </c>
      <c r="X358" s="41">
        <f t="shared" si="231"/>
        <v>1</v>
      </c>
      <c r="Y358" s="5">
        <f t="shared" si="232"/>
        <v>799012.5</v>
      </c>
      <c r="Z358" s="41">
        <f t="shared" si="233"/>
        <v>1</v>
      </c>
      <c r="AA358" s="15">
        <v>1</v>
      </c>
      <c r="AB358" s="41">
        <f t="shared" si="234"/>
        <v>0</v>
      </c>
      <c r="AC358" s="42">
        <f t="shared" si="235"/>
        <v>0</v>
      </c>
    </row>
    <row r="359" spans="1:29" x14ac:dyDescent="0.25">
      <c r="B359" s="31" t="s">
        <v>109</v>
      </c>
      <c r="E359" s="5">
        <v>799012.5</v>
      </c>
      <c r="F359" s="39"/>
      <c r="G359" s="6">
        <f t="shared" si="238"/>
        <v>0</v>
      </c>
      <c r="I359" s="6">
        <f t="shared" si="239"/>
        <v>0</v>
      </c>
      <c r="K359" s="6">
        <f t="shared" si="240"/>
        <v>0</v>
      </c>
      <c r="M359" s="6">
        <f t="shared" si="241"/>
        <v>0</v>
      </c>
      <c r="O359" s="6">
        <f t="shared" si="242"/>
        <v>0</v>
      </c>
      <c r="Q359" s="6">
        <f t="shared" si="243"/>
        <v>0</v>
      </c>
      <c r="S359" s="6">
        <f t="shared" si="244"/>
        <v>0</v>
      </c>
      <c r="T359" s="41">
        <v>1</v>
      </c>
      <c r="U359" s="6">
        <f t="shared" si="245"/>
        <v>799012.5</v>
      </c>
      <c r="V359" s="41">
        <v>1</v>
      </c>
      <c r="W359" s="6">
        <f t="shared" si="248"/>
        <v>799012.5</v>
      </c>
      <c r="X359" s="41">
        <f t="shared" si="231"/>
        <v>1</v>
      </c>
      <c r="Y359" s="5">
        <f t="shared" si="232"/>
        <v>799012.5</v>
      </c>
      <c r="Z359" s="41">
        <f t="shared" si="233"/>
        <v>1</v>
      </c>
      <c r="AA359" s="15">
        <v>1</v>
      </c>
      <c r="AB359" s="41">
        <f t="shared" si="234"/>
        <v>0</v>
      </c>
      <c r="AC359" s="42">
        <f t="shared" si="235"/>
        <v>0</v>
      </c>
    </row>
    <row r="360" spans="1:29" x14ac:dyDescent="0.25">
      <c r="B360" s="31" t="s">
        <v>110</v>
      </c>
      <c r="E360" s="5">
        <v>799012.5</v>
      </c>
      <c r="F360" s="39"/>
      <c r="G360" s="6">
        <f t="shared" si="238"/>
        <v>0</v>
      </c>
      <c r="I360" s="6">
        <f t="shared" si="239"/>
        <v>0</v>
      </c>
      <c r="K360" s="6">
        <f t="shared" si="240"/>
        <v>0</v>
      </c>
      <c r="M360" s="6">
        <f t="shared" si="241"/>
        <v>0</v>
      </c>
      <c r="O360" s="6">
        <f t="shared" si="242"/>
        <v>0</v>
      </c>
      <c r="Q360" s="6">
        <f t="shared" si="243"/>
        <v>0</v>
      </c>
      <c r="S360" s="6">
        <f t="shared" si="244"/>
        <v>0</v>
      </c>
      <c r="T360" s="41">
        <v>1</v>
      </c>
      <c r="U360" s="6">
        <f t="shared" si="245"/>
        <v>799012.5</v>
      </c>
      <c r="V360" s="41">
        <v>1</v>
      </c>
      <c r="W360" s="6">
        <f t="shared" si="248"/>
        <v>799012.5</v>
      </c>
      <c r="X360" s="41">
        <f t="shared" si="231"/>
        <v>1</v>
      </c>
      <c r="Y360" s="5">
        <f t="shared" si="232"/>
        <v>799012.5</v>
      </c>
      <c r="Z360" s="41">
        <f t="shared" si="233"/>
        <v>1</v>
      </c>
      <c r="AA360" s="15">
        <v>1</v>
      </c>
      <c r="AB360" s="41">
        <f t="shared" si="234"/>
        <v>0</v>
      </c>
      <c r="AC360" s="42">
        <f t="shared" si="235"/>
        <v>0</v>
      </c>
    </row>
    <row r="361" spans="1:29" x14ac:dyDescent="0.25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38"/>
        <v>0</v>
      </c>
      <c r="I361" s="6">
        <f t="shared" si="239"/>
        <v>0</v>
      </c>
      <c r="K361" s="6">
        <f t="shared" si="240"/>
        <v>0</v>
      </c>
      <c r="M361" s="6">
        <f t="shared" si="241"/>
        <v>0</v>
      </c>
      <c r="O361" s="6">
        <f t="shared" si="242"/>
        <v>0</v>
      </c>
      <c r="Q361" s="6">
        <f t="shared" si="243"/>
        <v>0</v>
      </c>
      <c r="S361" s="6">
        <f t="shared" si="244"/>
        <v>0</v>
      </c>
      <c r="T361" s="41"/>
      <c r="U361" s="6">
        <f t="shared" si="245"/>
        <v>0</v>
      </c>
      <c r="V361" s="41"/>
      <c r="W361" s="6">
        <f t="shared" si="246"/>
        <v>0</v>
      </c>
      <c r="X361" s="41">
        <f t="shared" si="231"/>
        <v>0</v>
      </c>
      <c r="Y361" s="5">
        <f t="shared" si="232"/>
        <v>0</v>
      </c>
      <c r="Z361" s="41">
        <f t="shared" si="233"/>
        <v>0</v>
      </c>
      <c r="AA361" s="15">
        <v>0</v>
      </c>
      <c r="AB361" s="41">
        <f t="shared" si="234"/>
        <v>0</v>
      </c>
      <c r="AC361" s="42">
        <f t="shared" si="235"/>
        <v>0</v>
      </c>
    </row>
    <row r="362" spans="1:29" ht="15" customHeight="1" x14ac:dyDescent="0.25">
      <c r="B362" s="31" t="s">
        <v>114</v>
      </c>
      <c r="E362" s="5">
        <v>0</v>
      </c>
      <c r="F362" s="39"/>
      <c r="G362" s="6">
        <f t="shared" si="238"/>
        <v>0</v>
      </c>
      <c r="H362" s="40">
        <v>1</v>
      </c>
      <c r="I362" s="6">
        <f t="shared" si="239"/>
        <v>0</v>
      </c>
      <c r="K362" s="6">
        <f t="shared" si="240"/>
        <v>0</v>
      </c>
      <c r="M362" s="6">
        <f t="shared" si="241"/>
        <v>0</v>
      </c>
      <c r="O362" s="6">
        <f t="shared" si="242"/>
        <v>0</v>
      </c>
      <c r="Q362" s="6">
        <f t="shared" si="243"/>
        <v>0</v>
      </c>
      <c r="S362" s="6">
        <f t="shared" si="244"/>
        <v>0</v>
      </c>
      <c r="T362" s="41"/>
      <c r="U362" s="6">
        <f t="shared" si="245"/>
        <v>0</v>
      </c>
      <c r="V362" s="41"/>
      <c r="W362" s="6">
        <f t="shared" si="246"/>
        <v>0</v>
      </c>
      <c r="X362" s="41">
        <f t="shared" si="231"/>
        <v>1</v>
      </c>
      <c r="Y362" s="5">
        <f t="shared" si="232"/>
        <v>0</v>
      </c>
      <c r="Z362" s="41">
        <f t="shared" si="233"/>
        <v>1</v>
      </c>
      <c r="AA362" s="15">
        <v>1</v>
      </c>
      <c r="AB362" s="41">
        <f t="shared" si="234"/>
        <v>0</v>
      </c>
      <c r="AC362" s="42">
        <f t="shared" si="235"/>
        <v>0</v>
      </c>
    </row>
    <row r="363" spans="1:29" ht="15" customHeight="1" x14ac:dyDescent="0.25">
      <c r="B363" s="31" t="s">
        <v>106</v>
      </c>
      <c r="E363" s="5">
        <f>426000*0.5</f>
        <v>213000</v>
      </c>
      <c r="F363" s="39"/>
      <c r="G363" s="6">
        <f t="shared" si="238"/>
        <v>0</v>
      </c>
      <c r="I363" s="6">
        <f t="shared" si="239"/>
        <v>0</v>
      </c>
      <c r="J363" s="40">
        <v>1</v>
      </c>
      <c r="K363" s="6">
        <f t="shared" si="240"/>
        <v>213000</v>
      </c>
      <c r="M363" s="6">
        <f t="shared" si="241"/>
        <v>0</v>
      </c>
      <c r="O363" s="6">
        <f t="shared" si="242"/>
        <v>0</v>
      </c>
      <c r="Q363" s="6">
        <f t="shared" si="243"/>
        <v>0</v>
      </c>
      <c r="S363" s="6">
        <f t="shared" si="244"/>
        <v>0</v>
      </c>
      <c r="T363" s="41"/>
      <c r="U363" s="6">
        <f t="shared" si="245"/>
        <v>0</v>
      </c>
      <c r="V363" s="41"/>
      <c r="W363" s="6">
        <f t="shared" si="246"/>
        <v>0</v>
      </c>
      <c r="X363" s="41">
        <f t="shared" si="231"/>
        <v>1</v>
      </c>
      <c r="Y363" s="5">
        <f t="shared" si="232"/>
        <v>213000</v>
      </c>
      <c r="Z363" s="41">
        <f t="shared" si="233"/>
        <v>1</v>
      </c>
      <c r="AA363" s="15">
        <v>1</v>
      </c>
      <c r="AB363" s="41">
        <f t="shared" si="234"/>
        <v>0</v>
      </c>
      <c r="AC363" s="42">
        <f t="shared" si="235"/>
        <v>0</v>
      </c>
    </row>
    <row r="364" spans="1:29" x14ac:dyDescent="0.25">
      <c r="B364" s="31" t="s">
        <v>136</v>
      </c>
      <c r="E364" s="5">
        <f>1278000*0.5</f>
        <v>639000</v>
      </c>
      <c r="F364" s="39"/>
      <c r="G364" s="6">
        <f t="shared" si="238"/>
        <v>0</v>
      </c>
      <c r="I364" s="6">
        <f t="shared" si="239"/>
        <v>0</v>
      </c>
      <c r="K364" s="6">
        <f t="shared" si="240"/>
        <v>0</v>
      </c>
      <c r="M364" s="6">
        <f t="shared" si="241"/>
        <v>0</v>
      </c>
      <c r="O364" s="6">
        <f t="shared" si="242"/>
        <v>0</v>
      </c>
      <c r="Q364" s="6">
        <f t="shared" si="243"/>
        <v>0</v>
      </c>
      <c r="R364" s="40">
        <v>1</v>
      </c>
      <c r="S364" s="6">
        <f t="shared" si="244"/>
        <v>639000</v>
      </c>
      <c r="T364" s="41"/>
      <c r="U364" s="6">
        <f t="shared" si="245"/>
        <v>0</v>
      </c>
      <c r="V364" s="41"/>
      <c r="W364" s="6">
        <f t="shared" si="246"/>
        <v>0</v>
      </c>
      <c r="X364" s="41">
        <f t="shared" si="231"/>
        <v>1</v>
      </c>
      <c r="Y364" s="5">
        <f t="shared" si="232"/>
        <v>639000</v>
      </c>
      <c r="Z364" s="41">
        <f t="shared" si="233"/>
        <v>1</v>
      </c>
      <c r="AA364" s="15">
        <v>1</v>
      </c>
      <c r="AB364" s="41">
        <f t="shared" si="234"/>
        <v>0</v>
      </c>
      <c r="AC364" s="42">
        <f t="shared" si="235"/>
        <v>0</v>
      </c>
    </row>
    <row r="365" spans="1:29" x14ac:dyDescent="0.25">
      <c r="B365" s="31" t="s">
        <v>119</v>
      </c>
      <c r="E365" s="5">
        <f t="shared" ref="E365:E370" si="249">426000*0.5</f>
        <v>213000</v>
      </c>
      <c r="F365" s="39"/>
      <c r="G365" s="6">
        <f t="shared" si="238"/>
        <v>0</v>
      </c>
      <c r="I365" s="6">
        <f t="shared" si="239"/>
        <v>0</v>
      </c>
      <c r="K365" s="6">
        <f t="shared" si="240"/>
        <v>0</v>
      </c>
      <c r="M365" s="6">
        <f t="shared" si="241"/>
        <v>0</v>
      </c>
      <c r="O365" s="6">
        <f t="shared" si="242"/>
        <v>0</v>
      </c>
      <c r="Q365" s="6">
        <f t="shared" si="243"/>
        <v>0</v>
      </c>
      <c r="R365" s="40">
        <v>1</v>
      </c>
      <c r="S365" s="6">
        <f t="shared" si="244"/>
        <v>213000</v>
      </c>
      <c r="T365" s="41"/>
      <c r="U365" s="6">
        <f t="shared" si="245"/>
        <v>0</v>
      </c>
      <c r="V365" s="41"/>
      <c r="W365" s="6">
        <f t="shared" si="246"/>
        <v>0</v>
      </c>
      <c r="X365" s="41">
        <f t="shared" si="231"/>
        <v>1</v>
      </c>
      <c r="Y365" s="5">
        <f t="shared" si="232"/>
        <v>213000</v>
      </c>
      <c r="Z365" s="41">
        <f t="shared" si="233"/>
        <v>1</v>
      </c>
      <c r="AA365" s="15">
        <v>1</v>
      </c>
      <c r="AB365" s="41">
        <f t="shared" si="234"/>
        <v>0</v>
      </c>
      <c r="AC365" s="42">
        <f t="shared" si="235"/>
        <v>0</v>
      </c>
    </row>
    <row r="366" spans="1:29" x14ac:dyDescent="0.25">
      <c r="B366" s="31" t="s">
        <v>137</v>
      </c>
      <c r="E366" s="5">
        <f t="shared" si="249"/>
        <v>213000</v>
      </c>
      <c r="F366" s="39"/>
      <c r="G366" s="6">
        <f t="shared" si="238"/>
        <v>0</v>
      </c>
      <c r="I366" s="6">
        <f t="shared" si="239"/>
        <v>0</v>
      </c>
      <c r="K366" s="6">
        <f t="shared" si="240"/>
        <v>0</v>
      </c>
      <c r="M366" s="6">
        <f t="shared" si="241"/>
        <v>0</v>
      </c>
      <c r="O366" s="6">
        <f t="shared" si="242"/>
        <v>0</v>
      </c>
      <c r="Q366" s="6">
        <f t="shared" si="243"/>
        <v>0</v>
      </c>
      <c r="S366" s="6">
        <f t="shared" si="244"/>
        <v>0</v>
      </c>
      <c r="T366" s="41">
        <v>1</v>
      </c>
      <c r="U366" s="6">
        <f t="shared" si="245"/>
        <v>213000</v>
      </c>
      <c r="V366" s="41">
        <v>1</v>
      </c>
      <c r="W366" s="6">
        <f t="shared" ref="W366:W370" si="250">V366*E366</f>
        <v>213000</v>
      </c>
      <c r="X366" s="41">
        <f t="shared" si="231"/>
        <v>1</v>
      </c>
      <c r="Y366" s="5">
        <f t="shared" si="232"/>
        <v>213000</v>
      </c>
      <c r="Z366" s="41">
        <f t="shared" si="233"/>
        <v>1</v>
      </c>
      <c r="AA366" s="15">
        <v>1</v>
      </c>
      <c r="AB366" s="41">
        <f t="shared" si="234"/>
        <v>0</v>
      </c>
      <c r="AC366" s="42">
        <f t="shared" si="235"/>
        <v>0</v>
      </c>
    </row>
    <row r="367" spans="1:29" x14ac:dyDescent="0.25">
      <c r="B367" s="31" t="s">
        <v>138</v>
      </c>
      <c r="E367" s="5">
        <f t="shared" si="249"/>
        <v>213000</v>
      </c>
      <c r="F367" s="39"/>
      <c r="G367" s="6">
        <f t="shared" si="238"/>
        <v>0</v>
      </c>
      <c r="I367" s="6">
        <f t="shared" si="239"/>
        <v>0</v>
      </c>
      <c r="K367" s="6">
        <f t="shared" si="240"/>
        <v>0</v>
      </c>
      <c r="M367" s="6">
        <f t="shared" si="241"/>
        <v>0</v>
      </c>
      <c r="O367" s="6">
        <f t="shared" si="242"/>
        <v>0</v>
      </c>
      <c r="Q367" s="6">
        <f t="shared" si="243"/>
        <v>0</v>
      </c>
      <c r="S367" s="6">
        <f t="shared" si="244"/>
        <v>0</v>
      </c>
      <c r="T367" s="41">
        <v>1</v>
      </c>
      <c r="U367" s="6">
        <f t="shared" si="245"/>
        <v>213000</v>
      </c>
      <c r="V367" s="41">
        <v>1</v>
      </c>
      <c r="W367" s="6">
        <f t="shared" si="250"/>
        <v>213000</v>
      </c>
      <c r="X367" s="41">
        <f t="shared" si="231"/>
        <v>1</v>
      </c>
      <c r="Y367" s="5">
        <f t="shared" si="232"/>
        <v>213000</v>
      </c>
      <c r="Z367" s="41">
        <f t="shared" si="233"/>
        <v>1</v>
      </c>
      <c r="AA367" s="15">
        <v>1</v>
      </c>
      <c r="AB367" s="41">
        <f t="shared" si="234"/>
        <v>0</v>
      </c>
      <c r="AC367" s="42">
        <f t="shared" si="235"/>
        <v>0</v>
      </c>
    </row>
    <row r="368" spans="1:29" x14ac:dyDescent="0.25">
      <c r="B368" s="31" t="s">
        <v>139</v>
      </c>
      <c r="E368" s="5">
        <f t="shared" si="249"/>
        <v>213000</v>
      </c>
      <c r="F368" s="39"/>
      <c r="G368" s="6">
        <f t="shared" si="238"/>
        <v>0</v>
      </c>
      <c r="I368" s="6">
        <f t="shared" si="239"/>
        <v>0</v>
      </c>
      <c r="K368" s="6">
        <f t="shared" si="240"/>
        <v>0</v>
      </c>
      <c r="M368" s="6">
        <f t="shared" si="241"/>
        <v>0</v>
      </c>
      <c r="O368" s="6">
        <f t="shared" si="242"/>
        <v>0</v>
      </c>
      <c r="Q368" s="6">
        <f t="shared" si="243"/>
        <v>0</v>
      </c>
      <c r="S368" s="6">
        <f t="shared" si="244"/>
        <v>0</v>
      </c>
      <c r="T368" s="41">
        <v>1</v>
      </c>
      <c r="U368" s="6">
        <f t="shared" ref="U368:U399" si="251">+T368*E368</f>
        <v>213000</v>
      </c>
      <c r="V368" s="41">
        <v>1</v>
      </c>
      <c r="W368" s="6">
        <f t="shared" si="250"/>
        <v>213000</v>
      </c>
      <c r="X368" s="41">
        <f t="shared" si="231"/>
        <v>1</v>
      </c>
      <c r="Y368" s="5">
        <f t="shared" si="232"/>
        <v>213000</v>
      </c>
      <c r="Z368" s="41">
        <f t="shared" si="233"/>
        <v>1</v>
      </c>
      <c r="AA368" s="15">
        <v>1</v>
      </c>
      <c r="AB368" s="41">
        <f t="shared" si="234"/>
        <v>0</v>
      </c>
      <c r="AC368" s="42">
        <f t="shared" si="235"/>
        <v>0</v>
      </c>
    </row>
    <row r="369" spans="1:29" x14ac:dyDescent="0.25">
      <c r="B369" s="31" t="s">
        <v>140</v>
      </c>
      <c r="E369" s="5">
        <f t="shared" si="249"/>
        <v>213000</v>
      </c>
      <c r="F369" s="39"/>
      <c r="G369" s="6">
        <f t="shared" si="238"/>
        <v>0</v>
      </c>
      <c r="I369" s="6">
        <f t="shared" si="239"/>
        <v>0</v>
      </c>
      <c r="K369" s="6">
        <f t="shared" si="240"/>
        <v>0</v>
      </c>
      <c r="M369" s="6">
        <f t="shared" si="241"/>
        <v>0</v>
      </c>
      <c r="O369" s="6">
        <f t="shared" si="242"/>
        <v>0</v>
      </c>
      <c r="Q369" s="6">
        <f t="shared" si="243"/>
        <v>0</v>
      </c>
      <c r="S369" s="6">
        <f t="shared" si="244"/>
        <v>0</v>
      </c>
      <c r="T369" s="41">
        <v>1</v>
      </c>
      <c r="U369" s="6">
        <f t="shared" si="251"/>
        <v>213000</v>
      </c>
      <c r="V369" s="41">
        <v>1</v>
      </c>
      <c r="W369" s="6">
        <f t="shared" si="250"/>
        <v>213000</v>
      </c>
      <c r="X369" s="41">
        <f t="shared" si="231"/>
        <v>1</v>
      </c>
      <c r="Y369" s="5">
        <f t="shared" si="232"/>
        <v>213000</v>
      </c>
      <c r="Z369" s="41">
        <f t="shared" si="233"/>
        <v>1</v>
      </c>
      <c r="AA369" s="15">
        <v>1</v>
      </c>
      <c r="AB369" s="41">
        <f t="shared" si="234"/>
        <v>0</v>
      </c>
      <c r="AC369" s="42">
        <f t="shared" si="235"/>
        <v>0</v>
      </c>
    </row>
    <row r="370" spans="1:29" x14ac:dyDescent="0.25">
      <c r="B370" s="31" t="s">
        <v>134</v>
      </c>
      <c r="E370" s="5">
        <f t="shared" si="249"/>
        <v>213000</v>
      </c>
      <c r="F370" s="39"/>
      <c r="G370" s="6">
        <f t="shared" si="238"/>
        <v>0</v>
      </c>
      <c r="I370" s="6">
        <f t="shared" si="239"/>
        <v>0</v>
      </c>
      <c r="K370" s="6">
        <f t="shared" si="240"/>
        <v>0</v>
      </c>
      <c r="M370" s="6">
        <f t="shared" si="241"/>
        <v>0</v>
      </c>
      <c r="O370" s="6">
        <f t="shared" si="242"/>
        <v>0</v>
      </c>
      <c r="Q370" s="6">
        <f t="shared" si="243"/>
        <v>0</v>
      </c>
      <c r="S370" s="6">
        <f t="shared" si="244"/>
        <v>0</v>
      </c>
      <c r="T370" s="41">
        <v>1</v>
      </c>
      <c r="U370" s="6">
        <f t="shared" si="251"/>
        <v>213000</v>
      </c>
      <c r="V370" s="41">
        <v>0.99</v>
      </c>
      <c r="W370" s="6">
        <f t="shared" si="250"/>
        <v>210870</v>
      </c>
      <c r="X370" s="41">
        <f t="shared" si="231"/>
        <v>1</v>
      </c>
      <c r="Y370" s="5">
        <f t="shared" si="232"/>
        <v>213000</v>
      </c>
      <c r="Z370" s="41">
        <f t="shared" si="233"/>
        <v>0.99</v>
      </c>
      <c r="AA370" s="15">
        <v>0.98</v>
      </c>
      <c r="AB370" s="41">
        <f t="shared" si="234"/>
        <v>1.0000000000000009E-2</v>
      </c>
      <c r="AC370" s="42">
        <f t="shared" si="235"/>
        <v>2130.0000000000018</v>
      </c>
    </row>
    <row r="371" spans="1:29" x14ac:dyDescent="0.25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38"/>
        <v>0</v>
      </c>
      <c r="I371" s="6">
        <f t="shared" si="239"/>
        <v>0</v>
      </c>
      <c r="K371" s="6">
        <f t="shared" si="240"/>
        <v>0</v>
      </c>
      <c r="M371" s="6">
        <f t="shared" si="241"/>
        <v>0</v>
      </c>
      <c r="O371" s="6">
        <f t="shared" si="242"/>
        <v>0</v>
      </c>
      <c r="Q371" s="6">
        <f t="shared" si="243"/>
        <v>0</v>
      </c>
      <c r="S371" s="6">
        <f t="shared" si="244"/>
        <v>0</v>
      </c>
      <c r="T371" s="41"/>
      <c r="U371" s="6">
        <f t="shared" si="251"/>
        <v>0</v>
      </c>
      <c r="V371" s="41"/>
      <c r="W371" s="6">
        <f t="shared" si="246"/>
        <v>0</v>
      </c>
      <c r="X371" s="41">
        <f t="shared" si="231"/>
        <v>0</v>
      </c>
      <c r="Y371" s="5">
        <f t="shared" si="232"/>
        <v>0</v>
      </c>
      <c r="Z371" s="41">
        <f t="shared" si="233"/>
        <v>0</v>
      </c>
      <c r="AA371" s="15">
        <v>0</v>
      </c>
      <c r="AB371" s="41">
        <f t="shared" si="234"/>
        <v>0</v>
      </c>
      <c r="AC371" s="42">
        <f t="shared" si="235"/>
        <v>0</v>
      </c>
    </row>
    <row r="372" spans="1:29" ht="15" customHeight="1" x14ac:dyDescent="0.25">
      <c r="B372" s="31" t="s">
        <v>114</v>
      </c>
      <c r="E372" s="5">
        <v>0</v>
      </c>
      <c r="F372" s="39"/>
      <c r="G372" s="6">
        <f t="shared" si="238"/>
        <v>0</v>
      </c>
      <c r="H372" s="40">
        <v>1</v>
      </c>
      <c r="I372" s="6">
        <f t="shared" si="239"/>
        <v>0</v>
      </c>
      <c r="K372" s="6">
        <f t="shared" si="240"/>
        <v>0</v>
      </c>
      <c r="M372" s="6">
        <f t="shared" si="241"/>
        <v>0</v>
      </c>
      <c r="O372" s="6">
        <f t="shared" si="242"/>
        <v>0</v>
      </c>
      <c r="Q372" s="6">
        <f t="shared" si="243"/>
        <v>0</v>
      </c>
      <c r="S372" s="6">
        <f t="shared" si="244"/>
        <v>0</v>
      </c>
      <c r="T372" s="41"/>
      <c r="U372" s="6">
        <f t="shared" si="251"/>
        <v>0</v>
      </c>
      <c r="V372" s="41"/>
      <c r="W372" s="6">
        <f t="shared" si="246"/>
        <v>0</v>
      </c>
      <c r="X372" s="41">
        <f t="shared" si="231"/>
        <v>1</v>
      </c>
      <c r="Y372" s="5">
        <f t="shared" si="232"/>
        <v>0</v>
      </c>
      <c r="Z372" s="41">
        <f t="shared" si="233"/>
        <v>1</v>
      </c>
      <c r="AA372" s="15">
        <v>1</v>
      </c>
      <c r="AB372" s="41">
        <f t="shared" si="234"/>
        <v>0</v>
      </c>
      <c r="AC372" s="42">
        <f t="shared" si="235"/>
        <v>0</v>
      </c>
    </row>
    <row r="373" spans="1:29" ht="15" customHeight="1" x14ac:dyDescent="0.25">
      <c r="B373" s="31" t="s">
        <v>106</v>
      </c>
      <c r="E373" s="5">
        <f>426000*0.5</f>
        <v>213000</v>
      </c>
      <c r="F373" s="39"/>
      <c r="G373" s="6">
        <f t="shared" si="238"/>
        <v>0</v>
      </c>
      <c r="I373" s="6">
        <f t="shared" si="239"/>
        <v>0</v>
      </c>
      <c r="J373" s="40">
        <v>1</v>
      </c>
      <c r="K373" s="6">
        <f t="shared" si="240"/>
        <v>213000</v>
      </c>
      <c r="M373" s="6">
        <f t="shared" si="241"/>
        <v>0</v>
      </c>
      <c r="O373" s="6">
        <f t="shared" si="242"/>
        <v>0</v>
      </c>
      <c r="Q373" s="6">
        <f t="shared" si="243"/>
        <v>0</v>
      </c>
      <c r="S373" s="6">
        <f t="shared" si="244"/>
        <v>0</v>
      </c>
      <c r="T373" s="41"/>
      <c r="U373" s="6">
        <f t="shared" si="251"/>
        <v>0</v>
      </c>
      <c r="V373" s="41"/>
      <c r="W373" s="6">
        <f t="shared" si="246"/>
        <v>0</v>
      </c>
      <c r="X373" s="41">
        <f t="shared" si="231"/>
        <v>1</v>
      </c>
      <c r="Y373" s="5">
        <f t="shared" si="232"/>
        <v>213000</v>
      </c>
      <c r="Z373" s="41">
        <f t="shared" si="233"/>
        <v>1</v>
      </c>
      <c r="AA373" s="15">
        <v>1</v>
      </c>
      <c r="AB373" s="41">
        <f t="shared" si="234"/>
        <v>0</v>
      </c>
      <c r="AC373" s="42">
        <f t="shared" si="235"/>
        <v>0</v>
      </c>
    </row>
    <row r="374" spans="1:29" x14ac:dyDescent="0.25">
      <c r="B374" s="31" t="s">
        <v>136</v>
      </c>
      <c r="E374" s="5">
        <f>1278000*0.5</f>
        <v>639000</v>
      </c>
      <c r="F374" s="39"/>
      <c r="G374" s="6">
        <f t="shared" si="238"/>
        <v>0</v>
      </c>
      <c r="I374" s="6">
        <f t="shared" si="239"/>
        <v>0</v>
      </c>
      <c r="K374" s="6">
        <f t="shared" si="240"/>
        <v>0</v>
      </c>
      <c r="M374" s="6">
        <f t="shared" si="241"/>
        <v>0</v>
      </c>
      <c r="O374" s="6">
        <f t="shared" si="242"/>
        <v>0</v>
      </c>
      <c r="Q374" s="6">
        <f t="shared" si="243"/>
        <v>0</v>
      </c>
      <c r="R374" s="40">
        <v>1</v>
      </c>
      <c r="S374" s="6">
        <f t="shared" si="244"/>
        <v>639000</v>
      </c>
      <c r="T374" s="41"/>
      <c r="U374" s="6">
        <f t="shared" si="251"/>
        <v>0</v>
      </c>
      <c r="V374" s="41"/>
      <c r="W374" s="6">
        <f t="shared" si="246"/>
        <v>0</v>
      </c>
      <c r="X374" s="41">
        <f t="shared" si="231"/>
        <v>1</v>
      </c>
      <c r="Y374" s="5">
        <f t="shared" si="232"/>
        <v>639000</v>
      </c>
      <c r="Z374" s="41">
        <f t="shared" si="233"/>
        <v>1</v>
      </c>
      <c r="AA374" s="15">
        <v>1</v>
      </c>
      <c r="AB374" s="41">
        <f t="shared" si="234"/>
        <v>0</v>
      </c>
      <c r="AC374" s="42">
        <f t="shared" si="235"/>
        <v>0</v>
      </c>
    </row>
    <row r="375" spans="1:29" x14ac:dyDescent="0.25">
      <c r="B375" s="31" t="s">
        <v>119</v>
      </c>
      <c r="E375" s="5">
        <f t="shared" ref="E375:E380" si="252">426000*0.5</f>
        <v>213000</v>
      </c>
      <c r="F375" s="39"/>
      <c r="G375" s="6">
        <f t="shared" si="238"/>
        <v>0</v>
      </c>
      <c r="I375" s="6">
        <f t="shared" si="239"/>
        <v>0</v>
      </c>
      <c r="K375" s="6">
        <f t="shared" si="240"/>
        <v>0</v>
      </c>
      <c r="M375" s="6">
        <f t="shared" si="241"/>
        <v>0</v>
      </c>
      <c r="O375" s="6">
        <f t="shared" si="242"/>
        <v>0</v>
      </c>
      <c r="Q375" s="6">
        <f t="shared" si="243"/>
        <v>0</v>
      </c>
      <c r="R375" s="40">
        <v>0.2</v>
      </c>
      <c r="S375" s="6">
        <f t="shared" si="244"/>
        <v>42600</v>
      </c>
      <c r="T375" s="41">
        <v>0.8</v>
      </c>
      <c r="U375" s="6">
        <f t="shared" si="251"/>
        <v>170400</v>
      </c>
      <c r="V375" s="41">
        <v>0.8</v>
      </c>
      <c r="W375" s="6">
        <f t="shared" ref="W375:W385" si="253">V375*E375</f>
        <v>170400</v>
      </c>
      <c r="X375" s="41">
        <f t="shared" si="231"/>
        <v>1</v>
      </c>
      <c r="Y375" s="5">
        <f t="shared" si="232"/>
        <v>213000</v>
      </c>
      <c r="Z375" s="41">
        <f t="shared" si="233"/>
        <v>1</v>
      </c>
      <c r="AA375" s="15">
        <v>1</v>
      </c>
      <c r="AB375" s="41">
        <f t="shared" si="234"/>
        <v>0</v>
      </c>
      <c r="AC375" s="42">
        <f t="shared" si="235"/>
        <v>0</v>
      </c>
    </row>
    <row r="376" spans="1:29" x14ac:dyDescent="0.25">
      <c r="B376" s="31" t="s">
        <v>137</v>
      </c>
      <c r="E376" s="5">
        <f t="shared" si="252"/>
        <v>213000</v>
      </c>
      <c r="F376" s="39"/>
      <c r="G376" s="6">
        <f t="shared" si="238"/>
        <v>0</v>
      </c>
      <c r="I376" s="6">
        <f t="shared" si="239"/>
        <v>0</v>
      </c>
      <c r="K376" s="6">
        <f t="shared" si="240"/>
        <v>0</v>
      </c>
      <c r="M376" s="6">
        <f t="shared" si="241"/>
        <v>0</v>
      </c>
      <c r="O376" s="6">
        <f t="shared" si="242"/>
        <v>0</v>
      </c>
      <c r="Q376" s="6">
        <f t="shared" si="243"/>
        <v>0</v>
      </c>
      <c r="S376" s="6">
        <f t="shared" si="244"/>
        <v>0</v>
      </c>
      <c r="T376" s="41">
        <v>1</v>
      </c>
      <c r="U376" s="6">
        <f t="shared" si="251"/>
        <v>213000</v>
      </c>
      <c r="V376" s="41">
        <v>1</v>
      </c>
      <c r="W376" s="6">
        <f t="shared" si="253"/>
        <v>213000</v>
      </c>
      <c r="X376" s="41">
        <f t="shared" si="231"/>
        <v>1</v>
      </c>
      <c r="Y376" s="5">
        <f t="shared" si="232"/>
        <v>213000</v>
      </c>
      <c r="Z376" s="41">
        <f t="shared" si="233"/>
        <v>1</v>
      </c>
      <c r="AA376" s="15">
        <v>1</v>
      </c>
      <c r="AB376" s="41">
        <f t="shared" si="234"/>
        <v>0</v>
      </c>
      <c r="AC376" s="42">
        <f t="shared" si="235"/>
        <v>0</v>
      </c>
    </row>
    <row r="377" spans="1:29" x14ac:dyDescent="0.25">
      <c r="B377" s="31" t="s">
        <v>138</v>
      </c>
      <c r="E377" s="5">
        <f t="shared" si="252"/>
        <v>213000</v>
      </c>
      <c r="F377" s="39"/>
      <c r="G377" s="6">
        <f t="shared" si="238"/>
        <v>0</v>
      </c>
      <c r="I377" s="6">
        <f t="shared" si="239"/>
        <v>0</v>
      </c>
      <c r="K377" s="6">
        <f t="shared" si="240"/>
        <v>0</v>
      </c>
      <c r="M377" s="6">
        <f t="shared" si="241"/>
        <v>0</v>
      </c>
      <c r="O377" s="6">
        <f t="shared" si="242"/>
        <v>0</v>
      </c>
      <c r="Q377" s="6">
        <f t="shared" si="243"/>
        <v>0</v>
      </c>
      <c r="S377" s="6">
        <f t="shared" si="244"/>
        <v>0</v>
      </c>
      <c r="T377" s="41">
        <v>1</v>
      </c>
      <c r="U377" s="6">
        <f t="shared" si="251"/>
        <v>213000</v>
      </c>
      <c r="V377" s="41">
        <v>1</v>
      </c>
      <c r="W377" s="6">
        <f t="shared" si="253"/>
        <v>213000</v>
      </c>
      <c r="X377" s="41">
        <f t="shared" si="231"/>
        <v>1</v>
      </c>
      <c r="Y377" s="5">
        <f t="shared" si="232"/>
        <v>213000</v>
      </c>
      <c r="Z377" s="41">
        <f t="shared" si="233"/>
        <v>1</v>
      </c>
      <c r="AA377" s="15">
        <v>1</v>
      </c>
      <c r="AB377" s="41">
        <f t="shared" si="234"/>
        <v>0</v>
      </c>
      <c r="AC377" s="42">
        <f t="shared" si="235"/>
        <v>0</v>
      </c>
    </row>
    <row r="378" spans="1:29" x14ac:dyDescent="0.25">
      <c r="B378" s="31" t="s">
        <v>139</v>
      </c>
      <c r="E378" s="5">
        <f t="shared" si="252"/>
        <v>213000</v>
      </c>
      <c r="F378" s="39"/>
      <c r="G378" s="6">
        <f t="shared" si="238"/>
        <v>0</v>
      </c>
      <c r="I378" s="6">
        <f t="shared" si="239"/>
        <v>0</v>
      </c>
      <c r="K378" s="6">
        <f t="shared" si="240"/>
        <v>0</v>
      </c>
      <c r="M378" s="6">
        <f t="shared" si="241"/>
        <v>0</v>
      </c>
      <c r="O378" s="6">
        <f t="shared" si="242"/>
        <v>0</v>
      </c>
      <c r="Q378" s="6">
        <f t="shared" si="243"/>
        <v>0</v>
      </c>
      <c r="S378" s="6">
        <f t="shared" si="244"/>
        <v>0</v>
      </c>
      <c r="T378" s="41">
        <v>1</v>
      </c>
      <c r="U378" s="6">
        <f t="shared" si="251"/>
        <v>213000</v>
      </c>
      <c r="V378" s="41">
        <v>1</v>
      </c>
      <c r="W378" s="6">
        <f t="shared" si="253"/>
        <v>213000</v>
      </c>
      <c r="X378" s="41">
        <f t="shared" si="231"/>
        <v>1</v>
      </c>
      <c r="Y378" s="5">
        <f t="shared" si="232"/>
        <v>213000</v>
      </c>
      <c r="Z378" s="41">
        <f t="shared" si="233"/>
        <v>1</v>
      </c>
      <c r="AA378" s="15">
        <v>1</v>
      </c>
      <c r="AB378" s="41">
        <f t="shared" si="234"/>
        <v>0</v>
      </c>
      <c r="AC378" s="42">
        <f t="shared" si="235"/>
        <v>0</v>
      </c>
    </row>
    <row r="379" spans="1:29" x14ac:dyDescent="0.25">
      <c r="B379" s="31" t="s">
        <v>140</v>
      </c>
      <c r="E379" s="5">
        <f t="shared" si="252"/>
        <v>213000</v>
      </c>
      <c r="F379" s="39"/>
      <c r="G379" s="6">
        <f t="shared" si="238"/>
        <v>0</v>
      </c>
      <c r="I379" s="6">
        <f t="shared" si="239"/>
        <v>0</v>
      </c>
      <c r="K379" s="6">
        <f t="shared" si="240"/>
        <v>0</v>
      </c>
      <c r="M379" s="6">
        <f t="shared" si="241"/>
        <v>0</v>
      </c>
      <c r="O379" s="6">
        <f t="shared" si="242"/>
        <v>0</v>
      </c>
      <c r="Q379" s="6">
        <f t="shared" si="243"/>
        <v>0</v>
      </c>
      <c r="S379" s="6">
        <f t="shared" si="244"/>
        <v>0</v>
      </c>
      <c r="T379" s="41">
        <v>1</v>
      </c>
      <c r="U379" s="6">
        <f t="shared" si="251"/>
        <v>213000</v>
      </c>
      <c r="V379" s="41">
        <v>1</v>
      </c>
      <c r="W379" s="6">
        <f t="shared" si="253"/>
        <v>213000</v>
      </c>
      <c r="X379" s="41">
        <f t="shared" si="231"/>
        <v>1</v>
      </c>
      <c r="Y379" s="5">
        <f t="shared" si="232"/>
        <v>213000</v>
      </c>
      <c r="Z379" s="41">
        <f t="shared" si="233"/>
        <v>1</v>
      </c>
      <c r="AA379" s="15">
        <v>1</v>
      </c>
      <c r="AB379" s="41">
        <f t="shared" si="234"/>
        <v>0</v>
      </c>
      <c r="AC379" s="42">
        <f t="shared" si="235"/>
        <v>0</v>
      </c>
    </row>
    <row r="380" spans="1:29" x14ac:dyDescent="0.25">
      <c r="B380" s="31" t="s">
        <v>134</v>
      </c>
      <c r="E380" s="5">
        <f t="shared" si="252"/>
        <v>213000</v>
      </c>
      <c r="F380" s="39"/>
      <c r="G380" s="6">
        <f t="shared" si="238"/>
        <v>0</v>
      </c>
      <c r="I380" s="6">
        <f t="shared" si="239"/>
        <v>0</v>
      </c>
      <c r="K380" s="6">
        <f t="shared" si="240"/>
        <v>0</v>
      </c>
      <c r="M380" s="6">
        <f t="shared" si="241"/>
        <v>0</v>
      </c>
      <c r="O380" s="6">
        <f t="shared" si="242"/>
        <v>0</v>
      </c>
      <c r="Q380" s="6">
        <f t="shared" si="243"/>
        <v>0</v>
      </c>
      <c r="S380" s="6">
        <f t="shared" si="244"/>
        <v>0</v>
      </c>
      <c r="T380" s="41">
        <v>1</v>
      </c>
      <c r="U380" s="6">
        <f t="shared" si="251"/>
        <v>213000</v>
      </c>
      <c r="V380" s="41">
        <v>0.99</v>
      </c>
      <c r="W380" s="6">
        <f t="shared" si="253"/>
        <v>210870</v>
      </c>
      <c r="X380" s="41">
        <f t="shared" si="231"/>
        <v>1</v>
      </c>
      <c r="Y380" s="5">
        <f t="shared" si="232"/>
        <v>213000</v>
      </c>
      <c r="Z380" s="41">
        <f t="shared" si="233"/>
        <v>0.99</v>
      </c>
      <c r="AA380" s="15">
        <v>0.98</v>
      </c>
      <c r="AB380" s="41">
        <f t="shared" si="234"/>
        <v>1.0000000000000009E-2</v>
      </c>
      <c r="AC380" s="42">
        <f t="shared" si="235"/>
        <v>2130.0000000000018</v>
      </c>
    </row>
    <row r="381" spans="1:29" x14ac:dyDescent="0.25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38"/>
        <v>0</v>
      </c>
      <c r="I381" s="6">
        <f t="shared" si="239"/>
        <v>0</v>
      </c>
      <c r="K381" s="6">
        <f t="shared" si="240"/>
        <v>0</v>
      </c>
      <c r="M381" s="6">
        <f t="shared" si="241"/>
        <v>0</v>
      </c>
      <c r="O381" s="6">
        <f t="shared" si="242"/>
        <v>0</v>
      </c>
      <c r="Q381" s="6">
        <f t="shared" si="243"/>
        <v>0</v>
      </c>
      <c r="S381" s="6">
        <f t="shared" si="244"/>
        <v>0</v>
      </c>
      <c r="T381" s="41"/>
      <c r="U381" s="6">
        <f t="shared" si="251"/>
        <v>0</v>
      </c>
      <c r="V381" s="41"/>
      <c r="W381" s="6">
        <f t="shared" si="253"/>
        <v>0</v>
      </c>
      <c r="X381" s="41">
        <f t="shared" si="231"/>
        <v>0</v>
      </c>
      <c r="Y381" s="5">
        <f t="shared" si="232"/>
        <v>0</v>
      </c>
      <c r="Z381" s="41">
        <f t="shared" si="233"/>
        <v>0</v>
      </c>
      <c r="AA381" s="15">
        <v>0</v>
      </c>
      <c r="AB381" s="41">
        <f t="shared" si="234"/>
        <v>0</v>
      </c>
      <c r="AC381" s="42">
        <f t="shared" si="235"/>
        <v>0</v>
      </c>
    </row>
    <row r="382" spans="1:29" x14ac:dyDescent="0.25">
      <c r="B382" s="31" t="s">
        <v>114</v>
      </c>
      <c r="E382" s="5">
        <v>0</v>
      </c>
      <c r="F382" s="39"/>
      <c r="G382" s="6">
        <f t="shared" si="238"/>
        <v>0</v>
      </c>
      <c r="I382" s="6">
        <f t="shared" si="239"/>
        <v>0</v>
      </c>
      <c r="K382" s="6">
        <f t="shared" si="240"/>
        <v>0</v>
      </c>
      <c r="M382" s="6">
        <f t="shared" si="241"/>
        <v>0</v>
      </c>
      <c r="O382" s="6">
        <f t="shared" si="242"/>
        <v>0</v>
      </c>
      <c r="Q382" s="6">
        <f t="shared" si="243"/>
        <v>0</v>
      </c>
      <c r="S382" s="6">
        <f t="shared" si="244"/>
        <v>0</v>
      </c>
      <c r="T382" s="41"/>
      <c r="U382" s="6">
        <f t="shared" si="251"/>
        <v>0</v>
      </c>
      <c r="V382" s="41"/>
      <c r="W382" s="6">
        <f t="shared" si="253"/>
        <v>0</v>
      </c>
      <c r="X382" s="41">
        <f t="shared" si="231"/>
        <v>0</v>
      </c>
      <c r="Y382" s="5">
        <f t="shared" si="232"/>
        <v>0</v>
      </c>
      <c r="Z382" s="41">
        <f t="shared" si="233"/>
        <v>0</v>
      </c>
      <c r="AA382" s="15">
        <v>0</v>
      </c>
      <c r="AB382" s="41">
        <f t="shared" si="234"/>
        <v>0</v>
      </c>
      <c r="AC382" s="42">
        <f t="shared" si="235"/>
        <v>0</v>
      </c>
    </row>
    <row r="383" spans="1:29" x14ac:dyDescent="0.25">
      <c r="B383" s="31" t="s">
        <v>106</v>
      </c>
      <c r="E383" s="5">
        <v>639210</v>
      </c>
      <c r="F383" s="39"/>
      <c r="G383" s="6">
        <f t="shared" si="238"/>
        <v>0</v>
      </c>
      <c r="I383" s="6">
        <f t="shared" si="239"/>
        <v>0</v>
      </c>
      <c r="K383" s="6">
        <f t="shared" si="240"/>
        <v>0</v>
      </c>
      <c r="M383" s="6">
        <f t="shared" si="241"/>
        <v>0</v>
      </c>
      <c r="O383" s="6">
        <f t="shared" si="242"/>
        <v>0</v>
      </c>
      <c r="Q383" s="6">
        <f t="shared" si="243"/>
        <v>0</v>
      </c>
      <c r="R383" s="40">
        <v>0.5</v>
      </c>
      <c r="S383" s="6">
        <f t="shared" si="244"/>
        <v>319605</v>
      </c>
      <c r="T383" s="41">
        <v>0.5</v>
      </c>
      <c r="U383" s="6">
        <f t="shared" si="251"/>
        <v>319605</v>
      </c>
      <c r="V383" s="41">
        <v>0.5</v>
      </c>
      <c r="W383" s="6">
        <f t="shared" si="253"/>
        <v>319605</v>
      </c>
      <c r="X383" s="41">
        <f t="shared" si="231"/>
        <v>1</v>
      </c>
      <c r="Y383" s="5">
        <f t="shared" si="232"/>
        <v>639210</v>
      </c>
      <c r="Z383" s="41">
        <f t="shared" si="233"/>
        <v>1</v>
      </c>
      <c r="AA383" s="15">
        <v>1</v>
      </c>
      <c r="AB383" s="41">
        <f t="shared" si="234"/>
        <v>0</v>
      </c>
      <c r="AC383" s="42">
        <f t="shared" si="235"/>
        <v>0</v>
      </c>
    </row>
    <row r="384" spans="1:29" x14ac:dyDescent="0.25">
      <c r="B384" s="31" t="s">
        <v>145</v>
      </c>
      <c r="E384" s="5">
        <v>1598025</v>
      </c>
      <c r="F384" s="39"/>
      <c r="G384" s="6">
        <f t="shared" si="238"/>
        <v>0</v>
      </c>
      <c r="I384" s="6">
        <f t="shared" si="239"/>
        <v>0</v>
      </c>
      <c r="K384" s="6">
        <f t="shared" si="240"/>
        <v>0</v>
      </c>
      <c r="M384" s="6">
        <f t="shared" si="241"/>
        <v>0</v>
      </c>
      <c r="O384" s="6">
        <f t="shared" si="242"/>
        <v>0</v>
      </c>
      <c r="Q384" s="6">
        <f t="shared" si="243"/>
        <v>0</v>
      </c>
      <c r="R384" s="40">
        <v>0.5</v>
      </c>
      <c r="S384" s="6">
        <f t="shared" si="244"/>
        <v>799012.5</v>
      </c>
      <c r="T384" s="41">
        <v>0.5</v>
      </c>
      <c r="U384" s="6">
        <f t="shared" si="251"/>
        <v>799012.5</v>
      </c>
      <c r="V384" s="41">
        <v>0.5</v>
      </c>
      <c r="W384" s="6">
        <f t="shared" si="253"/>
        <v>799012.5</v>
      </c>
      <c r="X384" s="41">
        <f t="shared" si="231"/>
        <v>1</v>
      </c>
      <c r="Y384" s="5">
        <f t="shared" si="232"/>
        <v>1598025</v>
      </c>
      <c r="Z384" s="41">
        <f t="shared" si="233"/>
        <v>1</v>
      </c>
      <c r="AA384" s="15">
        <v>1</v>
      </c>
      <c r="AB384" s="41">
        <f t="shared" si="234"/>
        <v>0</v>
      </c>
      <c r="AC384" s="42">
        <f t="shared" si="235"/>
        <v>0</v>
      </c>
    </row>
    <row r="385" spans="1:29" x14ac:dyDescent="0.25">
      <c r="B385" s="31" t="s">
        <v>110</v>
      </c>
      <c r="E385" s="5">
        <v>958815</v>
      </c>
      <c r="F385" s="39"/>
      <c r="G385" s="6">
        <f t="shared" si="238"/>
        <v>0</v>
      </c>
      <c r="I385" s="6">
        <f t="shared" si="239"/>
        <v>0</v>
      </c>
      <c r="K385" s="6">
        <f t="shared" si="240"/>
        <v>0</v>
      </c>
      <c r="M385" s="6">
        <f t="shared" si="241"/>
        <v>0</v>
      </c>
      <c r="O385" s="6">
        <f t="shared" si="242"/>
        <v>0</v>
      </c>
      <c r="Q385" s="6">
        <f t="shared" si="243"/>
        <v>0</v>
      </c>
      <c r="S385" s="6">
        <f t="shared" si="244"/>
        <v>0</v>
      </c>
      <c r="T385" s="41">
        <v>1</v>
      </c>
      <c r="U385" s="6">
        <f t="shared" si="251"/>
        <v>958815</v>
      </c>
      <c r="V385" s="41">
        <v>0.98</v>
      </c>
      <c r="W385" s="6">
        <f t="shared" si="253"/>
        <v>939638.7</v>
      </c>
      <c r="X385" s="41">
        <f t="shared" si="231"/>
        <v>1</v>
      </c>
      <c r="Y385" s="5">
        <f t="shared" si="232"/>
        <v>958815</v>
      </c>
      <c r="Z385" s="41">
        <f t="shared" si="233"/>
        <v>0.98</v>
      </c>
      <c r="AA385" s="15">
        <v>0.98</v>
      </c>
      <c r="AB385" s="41">
        <f t="shared" si="234"/>
        <v>0</v>
      </c>
      <c r="AC385" s="42">
        <f t="shared" si="235"/>
        <v>0</v>
      </c>
    </row>
    <row r="386" spans="1:29" x14ac:dyDescent="0.25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38"/>
        <v>0</v>
      </c>
      <c r="I386" s="6">
        <f t="shared" si="239"/>
        <v>0</v>
      </c>
      <c r="K386" s="6">
        <f t="shared" si="240"/>
        <v>0</v>
      </c>
      <c r="M386" s="6">
        <f t="shared" si="241"/>
        <v>0</v>
      </c>
      <c r="O386" s="6">
        <f t="shared" si="242"/>
        <v>0</v>
      </c>
      <c r="Q386" s="6">
        <f t="shared" si="243"/>
        <v>0</v>
      </c>
      <c r="S386" s="6">
        <f t="shared" si="244"/>
        <v>0</v>
      </c>
      <c r="T386" s="41"/>
      <c r="U386" s="6">
        <f t="shared" si="251"/>
        <v>0</v>
      </c>
      <c r="V386" s="41"/>
      <c r="W386" s="6">
        <f t="shared" si="246"/>
        <v>0</v>
      </c>
      <c r="X386" s="41">
        <f t="shared" si="231"/>
        <v>0</v>
      </c>
      <c r="Y386" s="5">
        <f t="shared" si="232"/>
        <v>0</v>
      </c>
      <c r="Z386" s="41">
        <f t="shared" si="233"/>
        <v>0</v>
      </c>
      <c r="AA386" s="15">
        <v>0</v>
      </c>
      <c r="AB386" s="41">
        <f t="shared" si="234"/>
        <v>0</v>
      </c>
      <c r="AC386" s="42">
        <f t="shared" si="235"/>
        <v>0</v>
      </c>
    </row>
    <row r="387" spans="1:29" x14ac:dyDescent="0.25">
      <c r="B387" s="35" t="s">
        <v>129</v>
      </c>
      <c r="C387" s="69">
        <v>1065350</v>
      </c>
      <c r="D387" s="67"/>
      <c r="E387" s="5"/>
      <c r="F387" s="39"/>
      <c r="G387" s="6">
        <f t="shared" si="238"/>
        <v>0</v>
      </c>
      <c r="I387" s="6">
        <f t="shared" si="239"/>
        <v>0</v>
      </c>
      <c r="K387" s="6">
        <f t="shared" si="240"/>
        <v>0</v>
      </c>
      <c r="M387" s="6">
        <f t="shared" si="241"/>
        <v>0</v>
      </c>
      <c r="O387" s="6">
        <f t="shared" si="242"/>
        <v>0</v>
      </c>
      <c r="Q387" s="6">
        <f t="shared" si="243"/>
        <v>0</v>
      </c>
      <c r="S387" s="6">
        <f t="shared" si="244"/>
        <v>0</v>
      </c>
      <c r="T387" s="41"/>
      <c r="U387" s="6">
        <f t="shared" si="251"/>
        <v>0</v>
      </c>
      <c r="V387" s="41"/>
      <c r="W387" s="6">
        <f t="shared" si="246"/>
        <v>0</v>
      </c>
      <c r="X387" s="41">
        <f t="shared" si="231"/>
        <v>0</v>
      </c>
      <c r="Y387" s="5">
        <f t="shared" si="232"/>
        <v>0</v>
      </c>
      <c r="Z387" s="41">
        <f t="shared" si="233"/>
        <v>0</v>
      </c>
      <c r="AA387" s="15">
        <v>0</v>
      </c>
      <c r="AB387" s="41">
        <f t="shared" si="234"/>
        <v>0</v>
      </c>
      <c r="AC387" s="42">
        <f t="shared" si="235"/>
        <v>0</v>
      </c>
    </row>
    <row r="388" spans="1:29" ht="15" customHeight="1" x14ac:dyDescent="0.25">
      <c r="B388" s="31" t="s">
        <v>33</v>
      </c>
      <c r="E388" s="5">
        <f>+C387*0.85</f>
        <v>905547.5</v>
      </c>
      <c r="F388" s="39"/>
      <c r="M388" s="6">
        <f t="shared" si="241"/>
        <v>0</v>
      </c>
      <c r="N388" s="40">
        <v>0.3</v>
      </c>
      <c r="O388" s="6">
        <f t="shared" si="242"/>
        <v>271664.25</v>
      </c>
      <c r="Q388" s="6">
        <f t="shared" si="243"/>
        <v>0</v>
      </c>
      <c r="R388" s="40">
        <v>0.7</v>
      </c>
      <c r="S388" s="6">
        <f t="shared" si="244"/>
        <v>633883.25</v>
      </c>
      <c r="T388" s="41"/>
      <c r="U388" s="6">
        <f t="shared" si="251"/>
        <v>0</v>
      </c>
      <c r="V388" s="41"/>
      <c r="W388" s="6">
        <f t="shared" si="246"/>
        <v>0</v>
      </c>
      <c r="X388" s="41">
        <f t="shared" si="231"/>
        <v>1</v>
      </c>
      <c r="Y388" s="5">
        <f t="shared" si="232"/>
        <v>905547.5</v>
      </c>
      <c r="Z388" s="41">
        <f t="shared" si="233"/>
        <v>1</v>
      </c>
      <c r="AA388" s="15">
        <v>1</v>
      </c>
      <c r="AB388" s="41">
        <f t="shared" si="234"/>
        <v>0</v>
      </c>
      <c r="AC388" s="42">
        <f t="shared" si="235"/>
        <v>0</v>
      </c>
    </row>
    <row r="389" spans="1:29" x14ac:dyDescent="0.25">
      <c r="B389" s="31" t="s">
        <v>34</v>
      </c>
      <c r="E389" s="5">
        <f>+C387*0.1</f>
        <v>106535</v>
      </c>
      <c r="F389" s="39"/>
      <c r="M389" s="6">
        <f t="shared" si="241"/>
        <v>0</v>
      </c>
      <c r="O389" s="6">
        <f t="shared" si="242"/>
        <v>0</v>
      </c>
      <c r="Q389" s="6">
        <f t="shared" si="243"/>
        <v>0</v>
      </c>
      <c r="S389" s="6">
        <f t="shared" si="244"/>
        <v>0</v>
      </c>
      <c r="T389" s="41">
        <v>1</v>
      </c>
      <c r="U389" s="6">
        <f t="shared" si="251"/>
        <v>106535</v>
      </c>
      <c r="V389" s="41">
        <v>1</v>
      </c>
      <c r="W389" s="6">
        <f t="shared" ref="W389:W390" si="254">V389*E389</f>
        <v>106535</v>
      </c>
      <c r="X389" s="41">
        <f t="shared" si="231"/>
        <v>1</v>
      </c>
      <c r="Y389" s="5">
        <f t="shared" si="232"/>
        <v>106535</v>
      </c>
      <c r="Z389" s="41">
        <f t="shared" si="233"/>
        <v>1</v>
      </c>
      <c r="AA389" s="15">
        <v>1</v>
      </c>
      <c r="AB389" s="41">
        <f t="shared" si="234"/>
        <v>0</v>
      </c>
      <c r="AC389" s="42">
        <f t="shared" si="235"/>
        <v>0</v>
      </c>
    </row>
    <row r="390" spans="1:29" x14ac:dyDescent="0.25">
      <c r="B390" s="31" t="s">
        <v>35</v>
      </c>
      <c r="E390" s="5">
        <f>+C387*0.05</f>
        <v>53267.5</v>
      </c>
      <c r="F390" s="39"/>
      <c r="M390" s="6">
        <f t="shared" si="241"/>
        <v>0</v>
      </c>
      <c r="O390" s="6">
        <f t="shared" si="242"/>
        <v>0</v>
      </c>
      <c r="Q390" s="6">
        <f t="shared" si="243"/>
        <v>0</v>
      </c>
      <c r="S390" s="6">
        <f t="shared" si="244"/>
        <v>0</v>
      </c>
      <c r="T390" s="41">
        <v>1</v>
      </c>
      <c r="U390" s="6">
        <f t="shared" si="251"/>
        <v>53267.5</v>
      </c>
      <c r="V390" s="41">
        <v>1</v>
      </c>
      <c r="W390" s="6">
        <f t="shared" si="254"/>
        <v>53267.5</v>
      </c>
      <c r="X390" s="41">
        <f t="shared" ref="X390:X453" si="255">F390+H390+J390+L390+N390+P390+R390+T390</f>
        <v>1</v>
      </c>
      <c r="Y390" s="5">
        <f t="shared" ref="Y390:Y453" si="256">G390+I390+K390+M390+O390+Q390+S390+U390</f>
        <v>53267.5</v>
      </c>
      <c r="Z390" s="41">
        <f t="shared" ref="Z390:Z453" si="257">F390+H390+J390+L390+N390+P390+R390+V390</f>
        <v>1</v>
      </c>
      <c r="AA390" s="15">
        <v>1</v>
      </c>
      <c r="AB390" s="41">
        <f t="shared" ref="AB390:AB453" si="258">Z390-AA390</f>
        <v>0</v>
      </c>
      <c r="AC390" s="42">
        <f t="shared" ref="AC390:AC453" si="259">AB390*E390</f>
        <v>0</v>
      </c>
    </row>
    <row r="391" spans="1:29" x14ac:dyDescent="0.25">
      <c r="B391" s="35" t="s">
        <v>147</v>
      </c>
      <c r="C391" s="14">
        <v>3409120</v>
      </c>
      <c r="D391" s="67"/>
      <c r="E391" s="5"/>
      <c r="F391" s="39"/>
      <c r="G391" s="6">
        <f t="shared" si="238"/>
        <v>0</v>
      </c>
      <c r="I391" s="6">
        <f>+H391*E391</f>
        <v>0</v>
      </c>
      <c r="K391" s="6">
        <f>+J391*E391</f>
        <v>0</v>
      </c>
      <c r="M391" s="6">
        <f t="shared" si="241"/>
        <v>0</v>
      </c>
      <c r="O391" s="6">
        <f t="shared" si="242"/>
        <v>0</v>
      </c>
      <c r="Q391" s="6">
        <f t="shared" si="243"/>
        <v>0</v>
      </c>
      <c r="S391" s="6">
        <f t="shared" si="244"/>
        <v>0</v>
      </c>
      <c r="T391" s="41"/>
      <c r="U391" s="6">
        <f t="shared" si="251"/>
        <v>0</v>
      </c>
      <c r="V391" s="41"/>
      <c r="W391" s="6">
        <f t="shared" si="246"/>
        <v>0</v>
      </c>
      <c r="X391" s="41">
        <f t="shared" si="255"/>
        <v>0</v>
      </c>
      <c r="Y391" s="5">
        <f t="shared" si="256"/>
        <v>0</v>
      </c>
      <c r="Z391" s="41">
        <f t="shared" si="257"/>
        <v>0</v>
      </c>
      <c r="AA391" s="15">
        <v>0</v>
      </c>
      <c r="AB391" s="41">
        <f t="shared" si="258"/>
        <v>0</v>
      </c>
      <c r="AC391" s="42">
        <f t="shared" si="259"/>
        <v>0</v>
      </c>
    </row>
    <row r="392" spans="1:29" ht="15" customHeight="1" x14ac:dyDescent="0.25">
      <c r="B392" s="31" t="s">
        <v>33</v>
      </c>
      <c r="E392" s="5">
        <f>+C391*0.85</f>
        <v>2897752</v>
      </c>
      <c r="F392" s="39"/>
      <c r="M392" s="6">
        <f t="shared" si="241"/>
        <v>0</v>
      </c>
      <c r="O392" s="6">
        <f t="shared" si="242"/>
        <v>0</v>
      </c>
      <c r="P392" s="40">
        <v>1</v>
      </c>
      <c r="Q392" s="6">
        <f t="shared" si="243"/>
        <v>2897752</v>
      </c>
      <c r="S392" s="6">
        <f t="shared" si="244"/>
        <v>0</v>
      </c>
      <c r="T392" s="41"/>
      <c r="U392" s="6">
        <f t="shared" si="251"/>
        <v>0</v>
      </c>
      <c r="V392" s="41"/>
      <c r="W392" s="6">
        <f t="shared" si="246"/>
        <v>0</v>
      </c>
      <c r="X392" s="41">
        <f t="shared" si="255"/>
        <v>1</v>
      </c>
      <c r="Y392" s="5">
        <f t="shared" si="256"/>
        <v>2897752</v>
      </c>
      <c r="Z392" s="41">
        <f t="shared" si="257"/>
        <v>1</v>
      </c>
      <c r="AA392" s="15">
        <v>1</v>
      </c>
      <c r="AB392" s="41">
        <f t="shared" si="258"/>
        <v>0</v>
      </c>
      <c r="AC392" s="42">
        <f t="shared" si="259"/>
        <v>0</v>
      </c>
    </row>
    <row r="393" spans="1:29" x14ac:dyDescent="0.25">
      <c r="B393" s="31" t="s">
        <v>34</v>
      </c>
      <c r="E393" s="5">
        <f>+C391*0.1</f>
        <v>340912</v>
      </c>
      <c r="F393" s="39"/>
      <c r="M393" s="6">
        <f t="shared" si="241"/>
        <v>0</v>
      </c>
      <c r="O393" s="6">
        <f t="shared" si="242"/>
        <v>0</v>
      </c>
      <c r="Q393" s="6">
        <f t="shared" si="243"/>
        <v>0</v>
      </c>
      <c r="S393" s="6">
        <f t="shared" si="244"/>
        <v>0</v>
      </c>
      <c r="T393" s="41">
        <v>1</v>
      </c>
      <c r="U393" s="6">
        <f t="shared" si="251"/>
        <v>340912</v>
      </c>
      <c r="V393" s="41">
        <v>1</v>
      </c>
      <c r="W393" s="6">
        <f t="shared" ref="W393:W394" si="260">V393*E393</f>
        <v>340912</v>
      </c>
      <c r="X393" s="41">
        <f t="shared" si="255"/>
        <v>1</v>
      </c>
      <c r="Y393" s="5">
        <f t="shared" si="256"/>
        <v>340912</v>
      </c>
      <c r="Z393" s="41">
        <f t="shared" si="257"/>
        <v>1</v>
      </c>
      <c r="AA393" s="15">
        <v>1</v>
      </c>
      <c r="AB393" s="41">
        <f t="shared" si="258"/>
        <v>0</v>
      </c>
      <c r="AC393" s="42">
        <f t="shared" si="259"/>
        <v>0</v>
      </c>
    </row>
    <row r="394" spans="1:29" x14ac:dyDescent="0.25">
      <c r="B394" s="31" t="s">
        <v>35</v>
      </c>
      <c r="E394" s="5">
        <f>+C391*0.05</f>
        <v>170456</v>
      </c>
      <c r="F394" s="39"/>
      <c r="M394" s="6">
        <f t="shared" si="241"/>
        <v>0</v>
      </c>
      <c r="O394" s="6">
        <f t="shared" si="242"/>
        <v>0</v>
      </c>
      <c r="Q394" s="6">
        <f t="shared" si="243"/>
        <v>0</v>
      </c>
      <c r="S394" s="6">
        <f t="shared" si="244"/>
        <v>0</v>
      </c>
      <c r="T394" s="41">
        <v>1</v>
      </c>
      <c r="U394" s="6">
        <f t="shared" si="251"/>
        <v>170456</v>
      </c>
      <c r="V394" s="41">
        <v>1</v>
      </c>
      <c r="W394" s="6">
        <f t="shared" si="260"/>
        <v>170456</v>
      </c>
      <c r="X394" s="41">
        <f t="shared" si="255"/>
        <v>1</v>
      </c>
      <c r="Y394" s="5">
        <f t="shared" si="256"/>
        <v>170456</v>
      </c>
      <c r="Z394" s="41">
        <f t="shared" si="257"/>
        <v>1</v>
      </c>
      <c r="AA394" s="15">
        <v>1</v>
      </c>
      <c r="AB394" s="41">
        <f t="shared" si="258"/>
        <v>0</v>
      </c>
      <c r="AC394" s="42">
        <f t="shared" si="259"/>
        <v>0</v>
      </c>
    </row>
    <row r="395" spans="1:29" x14ac:dyDescent="0.25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38"/>
        <v>0</v>
      </c>
      <c r="I395" s="6">
        <f>+H395*E395</f>
        <v>0</v>
      </c>
      <c r="K395" s="6">
        <f>+J395*E395</f>
        <v>0</v>
      </c>
      <c r="M395" s="6">
        <f t="shared" si="241"/>
        <v>0</v>
      </c>
      <c r="O395" s="6">
        <f t="shared" si="242"/>
        <v>0</v>
      </c>
      <c r="Q395" s="6">
        <f t="shared" si="243"/>
        <v>0</v>
      </c>
      <c r="S395" s="6">
        <f t="shared" si="244"/>
        <v>0</v>
      </c>
      <c r="T395" s="41"/>
      <c r="U395" s="6">
        <f t="shared" si="251"/>
        <v>0</v>
      </c>
      <c r="V395" s="41"/>
      <c r="W395" s="6">
        <f t="shared" si="246"/>
        <v>0</v>
      </c>
      <c r="X395" s="41">
        <f t="shared" si="255"/>
        <v>0</v>
      </c>
      <c r="Y395" s="5">
        <f t="shared" si="256"/>
        <v>0</v>
      </c>
      <c r="Z395" s="41">
        <f t="shared" si="257"/>
        <v>0</v>
      </c>
      <c r="AA395" s="15">
        <v>0</v>
      </c>
      <c r="AB395" s="41">
        <f t="shared" si="258"/>
        <v>0</v>
      </c>
      <c r="AC395" s="42">
        <f t="shared" si="259"/>
        <v>0</v>
      </c>
    </row>
    <row r="396" spans="1:29" ht="15" customHeight="1" x14ac:dyDescent="0.25">
      <c r="B396" s="31" t="s">
        <v>33</v>
      </c>
      <c r="E396" s="5">
        <f>+C395*0.85</f>
        <v>2897752</v>
      </c>
      <c r="F396" s="39"/>
      <c r="M396" s="6">
        <f t="shared" si="241"/>
        <v>0</v>
      </c>
      <c r="O396" s="6">
        <f t="shared" si="242"/>
        <v>0</v>
      </c>
      <c r="P396" s="40">
        <v>1</v>
      </c>
      <c r="Q396" s="6">
        <f t="shared" si="243"/>
        <v>2897752</v>
      </c>
      <c r="S396" s="6">
        <f t="shared" si="244"/>
        <v>0</v>
      </c>
      <c r="T396" s="41"/>
      <c r="U396" s="6">
        <f t="shared" si="251"/>
        <v>0</v>
      </c>
      <c r="V396" s="41"/>
      <c r="W396" s="6">
        <f t="shared" si="246"/>
        <v>0</v>
      </c>
      <c r="X396" s="41">
        <f t="shared" si="255"/>
        <v>1</v>
      </c>
      <c r="Y396" s="5">
        <f t="shared" si="256"/>
        <v>2897752</v>
      </c>
      <c r="Z396" s="41">
        <f t="shared" si="257"/>
        <v>1</v>
      </c>
      <c r="AA396" s="15">
        <v>1</v>
      </c>
      <c r="AB396" s="41">
        <f t="shared" si="258"/>
        <v>0</v>
      </c>
      <c r="AC396" s="42">
        <f t="shared" si="259"/>
        <v>0</v>
      </c>
    </row>
    <row r="397" spans="1:29" x14ac:dyDescent="0.25">
      <c r="B397" s="31" t="s">
        <v>34</v>
      </c>
      <c r="E397" s="5">
        <f>+C395*0.1</f>
        <v>340912</v>
      </c>
      <c r="F397" s="39"/>
      <c r="M397" s="6">
        <f t="shared" si="241"/>
        <v>0</v>
      </c>
      <c r="O397" s="6">
        <f t="shared" si="242"/>
        <v>0</v>
      </c>
      <c r="Q397" s="6">
        <f t="shared" si="243"/>
        <v>0</v>
      </c>
      <c r="S397" s="6">
        <f t="shared" si="244"/>
        <v>0</v>
      </c>
      <c r="T397" s="41">
        <v>1</v>
      </c>
      <c r="U397" s="6">
        <f t="shared" si="251"/>
        <v>340912</v>
      </c>
      <c r="V397" s="41">
        <v>1</v>
      </c>
      <c r="W397" s="6">
        <f t="shared" ref="W397:W398" si="261">V397*E397</f>
        <v>340912</v>
      </c>
      <c r="X397" s="41">
        <f t="shared" si="255"/>
        <v>1</v>
      </c>
      <c r="Y397" s="5">
        <f t="shared" si="256"/>
        <v>340912</v>
      </c>
      <c r="Z397" s="41">
        <f t="shared" si="257"/>
        <v>1</v>
      </c>
      <c r="AA397" s="15">
        <v>1</v>
      </c>
      <c r="AB397" s="41">
        <f t="shared" si="258"/>
        <v>0</v>
      </c>
      <c r="AC397" s="42">
        <f t="shared" si="259"/>
        <v>0</v>
      </c>
    </row>
    <row r="398" spans="1:29" x14ac:dyDescent="0.25">
      <c r="B398" s="31" t="s">
        <v>35</v>
      </c>
      <c r="E398" s="5">
        <f>+C395*0.05</f>
        <v>170456</v>
      </c>
      <c r="F398" s="39"/>
      <c r="M398" s="6">
        <f t="shared" si="241"/>
        <v>0</v>
      </c>
      <c r="O398" s="6">
        <f t="shared" si="242"/>
        <v>0</v>
      </c>
      <c r="Q398" s="6">
        <f t="shared" si="243"/>
        <v>0</v>
      </c>
      <c r="S398" s="6">
        <f t="shared" si="244"/>
        <v>0</v>
      </c>
      <c r="T398" s="41">
        <v>1</v>
      </c>
      <c r="U398" s="6">
        <f t="shared" si="251"/>
        <v>170456</v>
      </c>
      <c r="V398" s="41">
        <v>1</v>
      </c>
      <c r="W398" s="6">
        <f t="shared" si="261"/>
        <v>170456</v>
      </c>
      <c r="X398" s="41">
        <f t="shared" si="255"/>
        <v>1</v>
      </c>
      <c r="Y398" s="5">
        <f t="shared" si="256"/>
        <v>170456</v>
      </c>
      <c r="Z398" s="41">
        <f t="shared" si="257"/>
        <v>1</v>
      </c>
      <c r="AA398" s="15">
        <v>1</v>
      </c>
      <c r="AB398" s="41">
        <f t="shared" si="258"/>
        <v>0</v>
      </c>
      <c r="AC398" s="42">
        <f t="shared" si="259"/>
        <v>0</v>
      </c>
    </row>
    <row r="399" spans="1:29" x14ac:dyDescent="0.25">
      <c r="A399" s="38" t="s">
        <v>148</v>
      </c>
      <c r="B399" s="35" t="s">
        <v>71</v>
      </c>
      <c r="E399" s="5"/>
      <c r="F399" s="39"/>
      <c r="M399" s="6">
        <f t="shared" si="241"/>
        <v>0</v>
      </c>
      <c r="O399" s="6">
        <f t="shared" si="242"/>
        <v>0</v>
      </c>
      <c r="Q399" s="6">
        <f t="shared" si="243"/>
        <v>0</v>
      </c>
      <c r="S399" s="6">
        <f t="shared" si="244"/>
        <v>0</v>
      </c>
      <c r="T399" s="41"/>
      <c r="U399" s="6">
        <f t="shared" si="251"/>
        <v>0</v>
      </c>
      <c r="V399" s="41"/>
      <c r="W399" s="6">
        <f t="shared" si="246"/>
        <v>0</v>
      </c>
      <c r="X399" s="41">
        <f t="shared" si="255"/>
        <v>0</v>
      </c>
      <c r="Y399" s="5">
        <f t="shared" si="256"/>
        <v>0</v>
      </c>
      <c r="Z399" s="41">
        <f t="shared" si="257"/>
        <v>0</v>
      </c>
      <c r="AA399" s="15">
        <v>0</v>
      </c>
      <c r="AB399" s="41">
        <f t="shared" si="258"/>
        <v>0</v>
      </c>
      <c r="AC399" s="42">
        <f t="shared" si="259"/>
        <v>0</v>
      </c>
    </row>
    <row r="400" spans="1:29" x14ac:dyDescent="0.25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38"/>
        <v>0</v>
      </c>
      <c r="I400" s="6">
        <f>+H400*E400</f>
        <v>0</v>
      </c>
      <c r="K400" s="6">
        <f>+J400*E400</f>
        <v>0</v>
      </c>
      <c r="M400" s="6">
        <f t="shared" ref="M400:M419" si="262">+L400*E400</f>
        <v>0</v>
      </c>
      <c r="O400" s="6">
        <f t="shared" ref="O400:O419" si="263">+N400*E400</f>
        <v>0</v>
      </c>
      <c r="Q400" s="6">
        <f t="shared" ref="Q400:Q419" si="264">+P400*E400</f>
        <v>0</v>
      </c>
      <c r="S400" s="6">
        <f t="shared" ref="S400:S419" si="265">+R400*E400</f>
        <v>0</v>
      </c>
      <c r="T400" s="41"/>
      <c r="U400" s="6">
        <f t="shared" ref="U400:U419" si="266">+T400*E400</f>
        <v>0</v>
      </c>
      <c r="V400" s="41"/>
      <c r="W400" s="6">
        <f t="shared" ref="W400:W413" si="267">+V400*G400</f>
        <v>0</v>
      </c>
      <c r="X400" s="41">
        <f t="shared" si="255"/>
        <v>0</v>
      </c>
      <c r="Y400" s="5">
        <f t="shared" si="256"/>
        <v>0</v>
      </c>
      <c r="Z400" s="41">
        <f t="shared" si="257"/>
        <v>0</v>
      </c>
      <c r="AA400" s="15">
        <v>0</v>
      </c>
      <c r="AB400" s="41">
        <f t="shared" si="258"/>
        <v>0</v>
      </c>
      <c r="AC400" s="42">
        <f t="shared" si="259"/>
        <v>0</v>
      </c>
    </row>
    <row r="401" spans="1:29" x14ac:dyDescent="0.25">
      <c r="B401" s="31" t="s">
        <v>33</v>
      </c>
      <c r="C401" s="67"/>
      <c r="E401" s="5">
        <f>+C400*0.85</f>
        <v>1086657</v>
      </c>
      <c r="F401" s="39"/>
      <c r="M401" s="6">
        <f t="shared" si="262"/>
        <v>0</v>
      </c>
      <c r="O401" s="6">
        <f t="shared" si="263"/>
        <v>0</v>
      </c>
      <c r="P401" s="40">
        <v>0.5</v>
      </c>
      <c r="Q401" s="6">
        <f t="shared" si="264"/>
        <v>543328.5</v>
      </c>
      <c r="R401" s="40">
        <v>0.5</v>
      </c>
      <c r="S401" s="6">
        <f t="shared" si="265"/>
        <v>543328.5</v>
      </c>
      <c r="T401" s="41"/>
      <c r="U401" s="6">
        <f t="shared" si="266"/>
        <v>0</v>
      </c>
      <c r="V401" s="41"/>
      <c r="W401" s="6">
        <f t="shared" si="267"/>
        <v>0</v>
      </c>
      <c r="X401" s="41">
        <f t="shared" si="255"/>
        <v>1</v>
      </c>
      <c r="Y401" s="5">
        <f t="shared" si="256"/>
        <v>1086657</v>
      </c>
      <c r="Z401" s="41">
        <f t="shared" si="257"/>
        <v>1</v>
      </c>
      <c r="AA401" s="15">
        <v>1</v>
      </c>
      <c r="AB401" s="41">
        <f t="shared" si="258"/>
        <v>0</v>
      </c>
      <c r="AC401" s="42">
        <f t="shared" si="259"/>
        <v>0</v>
      </c>
    </row>
    <row r="402" spans="1:29" x14ac:dyDescent="0.25">
      <c r="B402" s="31" t="s">
        <v>34</v>
      </c>
      <c r="C402" s="67"/>
      <c r="E402" s="5">
        <f>+C400*0.1</f>
        <v>127842</v>
      </c>
      <c r="F402" s="39"/>
      <c r="M402" s="6">
        <f t="shared" si="262"/>
        <v>0</v>
      </c>
      <c r="O402" s="6">
        <f t="shared" si="263"/>
        <v>0</v>
      </c>
      <c r="Q402" s="6">
        <f t="shared" si="264"/>
        <v>0</v>
      </c>
      <c r="S402" s="6">
        <f t="shared" si="265"/>
        <v>0</v>
      </c>
      <c r="T402" s="41">
        <v>1</v>
      </c>
      <c r="U402" s="6">
        <f t="shared" si="266"/>
        <v>127842</v>
      </c>
      <c r="V402" s="41">
        <v>1</v>
      </c>
      <c r="W402" s="6">
        <f t="shared" ref="W402:W411" si="268">V402*E402</f>
        <v>127842</v>
      </c>
      <c r="X402" s="41">
        <f t="shared" si="255"/>
        <v>1</v>
      </c>
      <c r="Y402" s="5">
        <f t="shared" si="256"/>
        <v>127842</v>
      </c>
      <c r="Z402" s="41">
        <f t="shared" si="257"/>
        <v>1</v>
      </c>
      <c r="AA402" s="15">
        <v>1</v>
      </c>
      <c r="AB402" s="41">
        <f t="shared" si="258"/>
        <v>0</v>
      </c>
      <c r="AC402" s="42">
        <f t="shared" si="259"/>
        <v>0</v>
      </c>
    </row>
    <row r="403" spans="1:29" x14ac:dyDescent="0.25">
      <c r="B403" s="31" t="s">
        <v>35</v>
      </c>
      <c r="C403" s="67"/>
      <c r="E403" s="5">
        <f>+C400*0.05</f>
        <v>63921</v>
      </c>
      <c r="F403" s="39"/>
      <c r="M403" s="6">
        <f t="shared" si="262"/>
        <v>0</v>
      </c>
      <c r="O403" s="6">
        <f t="shared" si="263"/>
        <v>0</v>
      </c>
      <c r="Q403" s="6">
        <f t="shared" si="264"/>
        <v>0</v>
      </c>
      <c r="S403" s="6">
        <f t="shared" si="265"/>
        <v>0</v>
      </c>
      <c r="T403" s="41">
        <v>1</v>
      </c>
      <c r="U403" s="6">
        <f t="shared" si="266"/>
        <v>63921</v>
      </c>
      <c r="V403" s="41">
        <v>1</v>
      </c>
      <c r="W403" s="6">
        <f t="shared" si="268"/>
        <v>63921</v>
      </c>
      <c r="X403" s="41">
        <f t="shared" si="255"/>
        <v>1</v>
      </c>
      <c r="Y403" s="5">
        <f t="shared" si="256"/>
        <v>63921</v>
      </c>
      <c r="Z403" s="41">
        <f t="shared" si="257"/>
        <v>1</v>
      </c>
      <c r="AA403" s="15">
        <v>1</v>
      </c>
      <c r="AB403" s="41">
        <f t="shared" si="258"/>
        <v>0</v>
      </c>
      <c r="AC403" s="42">
        <f t="shared" si="259"/>
        <v>0</v>
      </c>
    </row>
    <row r="404" spans="1:29" x14ac:dyDescent="0.25">
      <c r="B404" s="35" t="s">
        <v>150</v>
      </c>
      <c r="C404" s="14">
        <v>3409120</v>
      </c>
      <c r="D404" s="67"/>
      <c r="E404" s="5"/>
      <c r="F404" s="39"/>
      <c r="G404" s="6">
        <f t="shared" si="238"/>
        <v>0</v>
      </c>
      <c r="I404" s="6">
        <f>+H404*E404</f>
        <v>0</v>
      </c>
      <c r="K404" s="6">
        <f>+J404*E404</f>
        <v>0</v>
      </c>
      <c r="M404" s="6">
        <f t="shared" si="262"/>
        <v>0</v>
      </c>
      <c r="O404" s="6">
        <f t="shared" si="263"/>
        <v>0</v>
      </c>
      <c r="Q404" s="6">
        <f t="shared" si="264"/>
        <v>0</v>
      </c>
      <c r="S404" s="6">
        <f t="shared" si="265"/>
        <v>0</v>
      </c>
      <c r="T404" s="41"/>
      <c r="U404" s="6">
        <f t="shared" si="266"/>
        <v>0</v>
      </c>
      <c r="V404" s="41"/>
      <c r="W404" s="6">
        <f t="shared" si="267"/>
        <v>0</v>
      </c>
      <c r="X404" s="41">
        <f t="shared" si="255"/>
        <v>0</v>
      </c>
      <c r="Y404" s="5">
        <f t="shared" si="256"/>
        <v>0</v>
      </c>
      <c r="Z404" s="41">
        <f t="shared" si="257"/>
        <v>0</v>
      </c>
      <c r="AA404" s="15">
        <v>0</v>
      </c>
      <c r="AB404" s="41">
        <f t="shared" si="258"/>
        <v>0</v>
      </c>
      <c r="AC404" s="42">
        <f t="shared" si="259"/>
        <v>0</v>
      </c>
    </row>
    <row r="405" spans="1:29" x14ac:dyDescent="0.25">
      <c r="B405" s="31" t="s">
        <v>33</v>
      </c>
      <c r="C405" s="67"/>
      <c r="E405" s="5">
        <f>+C404*0.85</f>
        <v>2897752</v>
      </c>
      <c r="F405" s="39"/>
      <c r="M405" s="6">
        <f t="shared" si="262"/>
        <v>0</v>
      </c>
      <c r="O405" s="6">
        <f t="shared" si="263"/>
        <v>0</v>
      </c>
      <c r="Q405" s="6">
        <f t="shared" si="264"/>
        <v>0</v>
      </c>
      <c r="S405" s="6">
        <f t="shared" si="265"/>
        <v>0</v>
      </c>
      <c r="T405" s="41">
        <v>1</v>
      </c>
      <c r="U405" s="6">
        <f t="shared" si="266"/>
        <v>2897752</v>
      </c>
      <c r="V405" s="41">
        <v>1</v>
      </c>
      <c r="W405" s="6">
        <f t="shared" si="268"/>
        <v>2897752</v>
      </c>
      <c r="X405" s="41">
        <f t="shared" si="255"/>
        <v>1</v>
      </c>
      <c r="Y405" s="5">
        <f t="shared" si="256"/>
        <v>2897752</v>
      </c>
      <c r="Z405" s="41">
        <f t="shared" si="257"/>
        <v>1</v>
      </c>
      <c r="AA405" s="15">
        <v>1</v>
      </c>
      <c r="AB405" s="41">
        <f t="shared" si="258"/>
        <v>0</v>
      </c>
      <c r="AC405" s="42">
        <f t="shared" si="259"/>
        <v>0</v>
      </c>
    </row>
    <row r="406" spans="1:29" x14ac:dyDescent="0.25">
      <c r="B406" s="31" t="s">
        <v>34</v>
      </c>
      <c r="C406" s="67"/>
      <c r="E406" s="5">
        <f>+C404*0.1</f>
        <v>340912</v>
      </c>
      <c r="F406" s="39"/>
      <c r="M406" s="6">
        <f t="shared" si="262"/>
        <v>0</v>
      </c>
      <c r="O406" s="6">
        <f t="shared" si="263"/>
        <v>0</v>
      </c>
      <c r="Q406" s="6">
        <f t="shared" si="264"/>
        <v>0</v>
      </c>
      <c r="S406" s="6">
        <f t="shared" si="265"/>
        <v>0</v>
      </c>
      <c r="T406" s="41">
        <v>1</v>
      </c>
      <c r="U406" s="6">
        <f t="shared" si="266"/>
        <v>340912</v>
      </c>
      <c r="V406" s="41">
        <v>1</v>
      </c>
      <c r="W406" s="6">
        <f t="shared" si="268"/>
        <v>340912</v>
      </c>
      <c r="X406" s="41">
        <f t="shared" si="255"/>
        <v>1</v>
      </c>
      <c r="Y406" s="5">
        <f t="shared" si="256"/>
        <v>340912</v>
      </c>
      <c r="Z406" s="41">
        <f t="shared" si="257"/>
        <v>1</v>
      </c>
      <c r="AA406" s="15">
        <v>1</v>
      </c>
      <c r="AB406" s="41">
        <f t="shared" si="258"/>
        <v>0</v>
      </c>
      <c r="AC406" s="42">
        <f t="shared" si="259"/>
        <v>0</v>
      </c>
    </row>
    <row r="407" spans="1:29" x14ac:dyDescent="0.25">
      <c r="B407" s="31" t="s">
        <v>35</v>
      </c>
      <c r="C407" s="67"/>
      <c r="E407" s="5">
        <f>+C404*0.05</f>
        <v>170456</v>
      </c>
      <c r="F407" s="39"/>
      <c r="M407" s="6">
        <f t="shared" si="262"/>
        <v>0</v>
      </c>
      <c r="O407" s="6">
        <f t="shared" si="263"/>
        <v>0</v>
      </c>
      <c r="Q407" s="6">
        <f t="shared" si="264"/>
        <v>0</v>
      </c>
      <c r="S407" s="6">
        <f t="shared" si="265"/>
        <v>0</v>
      </c>
      <c r="T407" s="41">
        <v>1</v>
      </c>
      <c r="U407" s="6">
        <f t="shared" si="266"/>
        <v>170456</v>
      </c>
      <c r="V407" s="41">
        <v>1</v>
      </c>
      <c r="W407" s="6">
        <f t="shared" si="268"/>
        <v>170456</v>
      </c>
      <c r="X407" s="41">
        <f t="shared" si="255"/>
        <v>1</v>
      </c>
      <c r="Y407" s="5">
        <f t="shared" si="256"/>
        <v>170456</v>
      </c>
      <c r="Z407" s="41">
        <f t="shared" si="257"/>
        <v>1</v>
      </c>
      <c r="AA407" s="15">
        <v>1</v>
      </c>
      <c r="AB407" s="41">
        <f t="shared" si="258"/>
        <v>0</v>
      </c>
      <c r="AC407" s="42">
        <f t="shared" si="259"/>
        <v>0</v>
      </c>
    </row>
    <row r="408" spans="1:29" x14ac:dyDescent="0.25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38"/>
        <v>0</v>
      </c>
      <c r="I408" s="6">
        <f>+H408*E408</f>
        <v>0</v>
      </c>
      <c r="K408" s="6">
        <f>+J408*E408</f>
        <v>0</v>
      </c>
      <c r="M408" s="6">
        <f t="shared" si="262"/>
        <v>0</v>
      </c>
      <c r="O408" s="6">
        <f t="shared" si="263"/>
        <v>0</v>
      </c>
      <c r="Q408" s="6">
        <f t="shared" si="264"/>
        <v>0</v>
      </c>
      <c r="S408" s="6">
        <f t="shared" si="265"/>
        <v>0</v>
      </c>
      <c r="T408" s="41"/>
      <c r="U408" s="6">
        <f t="shared" si="266"/>
        <v>0</v>
      </c>
      <c r="V408" s="41"/>
      <c r="W408" s="6">
        <f t="shared" si="267"/>
        <v>0</v>
      </c>
      <c r="X408" s="41">
        <f t="shared" si="255"/>
        <v>0</v>
      </c>
      <c r="Y408" s="5">
        <f t="shared" si="256"/>
        <v>0</v>
      </c>
      <c r="Z408" s="41">
        <f t="shared" si="257"/>
        <v>0</v>
      </c>
      <c r="AA408" s="15">
        <v>0</v>
      </c>
      <c r="AB408" s="41">
        <f t="shared" si="258"/>
        <v>0</v>
      </c>
      <c r="AC408" s="42">
        <f t="shared" si="259"/>
        <v>0</v>
      </c>
    </row>
    <row r="409" spans="1:29" x14ac:dyDescent="0.25">
      <c r="B409" s="31" t="s">
        <v>33</v>
      </c>
      <c r="E409" s="5">
        <f>+C408*0.85</f>
        <v>1992204.5</v>
      </c>
      <c r="F409" s="39"/>
      <c r="M409" s="6">
        <f t="shared" si="262"/>
        <v>0</v>
      </c>
      <c r="O409" s="6">
        <f t="shared" si="263"/>
        <v>0</v>
      </c>
      <c r="Q409" s="6">
        <f t="shared" si="264"/>
        <v>0</v>
      </c>
      <c r="S409" s="6">
        <f t="shared" si="265"/>
        <v>0</v>
      </c>
      <c r="T409" s="41">
        <v>1</v>
      </c>
      <c r="U409" s="6">
        <f t="shared" si="266"/>
        <v>1992204.5</v>
      </c>
      <c r="V409" s="41">
        <v>1</v>
      </c>
      <c r="W409" s="6">
        <f t="shared" si="268"/>
        <v>1992204.5</v>
      </c>
      <c r="X409" s="41">
        <f t="shared" si="255"/>
        <v>1</v>
      </c>
      <c r="Y409" s="5">
        <f t="shared" si="256"/>
        <v>1992204.5</v>
      </c>
      <c r="Z409" s="41">
        <f t="shared" si="257"/>
        <v>1</v>
      </c>
      <c r="AA409" s="15">
        <v>1</v>
      </c>
      <c r="AB409" s="41">
        <f t="shared" si="258"/>
        <v>0</v>
      </c>
      <c r="AC409" s="42">
        <f t="shared" si="259"/>
        <v>0</v>
      </c>
    </row>
    <row r="410" spans="1:29" x14ac:dyDescent="0.25">
      <c r="B410" s="31" t="s">
        <v>34</v>
      </c>
      <c r="E410" s="5">
        <f>+C408*0.1</f>
        <v>234377</v>
      </c>
      <c r="F410" s="39"/>
      <c r="M410" s="6">
        <f t="shared" si="262"/>
        <v>0</v>
      </c>
      <c r="O410" s="6">
        <f t="shared" si="263"/>
        <v>0</v>
      </c>
      <c r="Q410" s="6">
        <f t="shared" si="264"/>
        <v>0</v>
      </c>
      <c r="S410" s="6">
        <f t="shared" si="265"/>
        <v>0</v>
      </c>
      <c r="T410" s="41">
        <v>1</v>
      </c>
      <c r="U410" s="6">
        <f t="shared" si="266"/>
        <v>234377</v>
      </c>
      <c r="V410" s="41">
        <v>1</v>
      </c>
      <c r="W410" s="6">
        <f t="shared" si="268"/>
        <v>234377</v>
      </c>
      <c r="X410" s="41">
        <f t="shared" si="255"/>
        <v>1</v>
      </c>
      <c r="Y410" s="5">
        <f t="shared" si="256"/>
        <v>234377</v>
      </c>
      <c r="Z410" s="41">
        <f t="shared" si="257"/>
        <v>1</v>
      </c>
      <c r="AA410" s="15">
        <v>1</v>
      </c>
      <c r="AB410" s="41">
        <f t="shared" si="258"/>
        <v>0</v>
      </c>
      <c r="AC410" s="42">
        <f t="shared" si="259"/>
        <v>0</v>
      </c>
    </row>
    <row r="411" spans="1:29" x14ac:dyDescent="0.25">
      <c r="B411" s="31" t="s">
        <v>35</v>
      </c>
      <c r="E411" s="5">
        <f>+C408*0.05</f>
        <v>117188.5</v>
      </c>
      <c r="F411" s="39"/>
      <c r="M411" s="6">
        <f t="shared" si="262"/>
        <v>0</v>
      </c>
      <c r="O411" s="6">
        <f t="shared" si="263"/>
        <v>0</v>
      </c>
      <c r="Q411" s="6">
        <f t="shared" si="264"/>
        <v>0</v>
      </c>
      <c r="S411" s="6">
        <f t="shared" si="265"/>
        <v>0</v>
      </c>
      <c r="T411" s="41">
        <v>1</v>
      </c>
      <c r="U411" s="6">
        <f t="shared" si="266"/>
        <v>117188.5</v>
      </c>
      <c r="V411" s="41">
        <v>1</v>
      </c>
      <c r="W411" s="6">
        <f t="shared" si="268"/>
        <v>117188.5</v>
      </c>
      <c r="X411" s="41">
        <f t="shared" si="255"/>
        <v>1</v>
      </c>
      <c r="Y411" s="5">
        <f t="shared" si="256"/>
        <v>117188.5</v>
      </c>
      <c r="Z411" s="41">
        <f t="shared" si="257"/>
        <v>1</v>
      </c>
      <c r="AA411" s="15">
        <v>1</v>
      </c>
      <c r="AB411" s="41">
        <f t="shared" si="258"/>
        <v>0</v>
      </c>
      <c r="AC411" s="42">
        <f t="shared" si="259"/>
        <v>0</v>
      </c>
    </row>
    <row r="412" spans="1:29" x14ac:dyDescent="0.25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38"/>
        <v>0</v>
      </c>
      <c r="I412" s="6">
        <f t="shared" ref="I412:I419" si="269">+H412*E412</f>
        <v>0</v>
      </c>
      <c r="K412" s="6">
        <f t="shared" ref="K412:K419" si="270">+J412*E412</f>
        <v>0</v>
      </c>
      <c r="M412" s="6">
        <f t="shared" si="262"/>
        <v>0</v>
      </c>
      <c r="O412" s="6">
        <f t="shared" si="263"/>
        <v>0</v>
      </c>
      <c r="Q412" s="6">
        <f t="shared" si="264"/>
        <v>0</v>
      </c>
      <c r="S412" s="6">
        <f t="shared" si="265"/>
        <v>0</v>
      </c>
      <c r="T412" s="41"/>
      <c r="U412" s="6">
        <f t="shared" si="266"/>
        <v>0</v>
      </c>
      <c r="V412" s="41"/>
      <c r="W412" s="6">
        <f t="shared" si="267"/>
        <v>0</v>
      </c>
      <c r="X412" s="41">
        <f t="shared" si="255"/>
        <v>0</v>
      </c>
      <c r="Y412" s="5">
        <f t="shared" si="256"/>
        <v>0</v>
      </c>
      <c r="Z412" s="41">
        <f t="shared" si="257"/>
        <v>0</v>
      </c>
      <c r="AA412" s="15">
        <v>0</v>
      </c>
      <c r="AB412" s="41">
        <f t="shared" si="258"/>
        <v>0</v>
      </c>
      <c r="AC412" s="42">
        <f t="shared" si="259"/>
        <v>0</v>
      </c>
    </row>
    <row r="413" spans="1:29" ht="15" customHeight="1" x14ac:dyDescent="0.25">
      <c r="B413" s="31" t="s">
        <v>22</v>
      </c>
      <c r="E413" s="5">
        <v>0</v>
      </c>
      <c r="F413" s="39"/>
      <c r="G413" s="6">
        <f t="shared" ref="G413:G418" si="271">+F413*E413</f>
        <v>0</v>
      </c>
      <c r="I413" s="6">
        <f t="shared" si="269"/>
        <v>0</v>
      </c>
      <c r="J413" s="40">
        <v>1</v>
      </c>
      <c r="K413" s="6">
        <f t="shared" si="270"/>
        <v>0</v>
      </c>
      <c r="M413" s="6">
        <f t="shared" si="262"/>
        <v>0</v>
      </c>
      <c r="O413" s="6">
        <f t="shared" si="263"/>
        <v>0</v>
      </c>
      <c r="Q413" s="6">
        <f t="shared" si="264"/>
        <v>0</v>
      </c>
      <c r="S413" s="6">
        <f t="shared" si="265"/>
        <v>0</v>
      </c>
      <c r="T413" s="41"/>
      <c r="U413" s="6">
        <f t="shared" si="266"/>
        <v>0</v>
      </c>
      <c r="V413" s="41"/>
      <c r="W413" s="6">
        <f t="shared" si="267"/>
        <v>0</v>
      </c>
      <c r="X413" s="41">
        <f t="shared" si="255"/>
        <v>1</v>
      </c>
      <c r="Y413" s="5">
        <f t="shared" si="256"/>
        <v>0</v>
      </c>
      <c r="Z413" s="41">
        <f t="shared" si="257"/>
        <v>1</v>
      </c>
      <c r="AA413" s="15">
        <v>1</v>
      </c>
      <c r="AB413" s="41">
        <f t="shared" si="258"/>
        <v>0</v>
      </c>
      <c r="AC413" s="42">
        <f t="shared" si="259"/>
        <v>0</v>
      </c>
    </row>
    <row r="414" spans="1:29" x14ac:dyDescent="0.25">
      <c r="B414" s="31" t="s">
        <v>93</v>
      </c>
      <c r="E414" s="5">
        <v>319605</v>
      </c>
      <c r="F414" s="39"/>
      <c r="G414" s="6">
        <f t="shared" si="271"/>
        <v>0</v>
      </c>
      <c r="I414" s="6">
        <f t="shared" si="269"/>
        <v>0</v>
      </c>
      <c r="K414" s="6">
        <f t="shared" si="270"/>
        <v>0</v>
      </c>
      <c r="L414" s="40">
        <v>0.3</v>
      </c>
      <c r="M414" s="6">
        <f t="shared" si="262"/>
        <v>95881.5</v>
      </c>
      <c r="N414" s="40">
        <v>0.39999999999999997</v>
      </c>
      <c r="O414" s="6">
        <f t="shared" si="263"/>
        <v>127841.99999999999</v>
      </c>
      <c r="Q414" s="6">
        <f t="shared" si="264"/>
        <v>0</v>
      </c>
      <c r="R414" s="40">
        <v>0.25000000000000011</v>
      </c>
      <c r="S414" s="6">
        <f t="shared" si="265"/>
        <v>79901.250000000029</v>
      </c>
      <c r="T414" s="41">
        <v>0.05</v>
      </c>
      <c r="U414" s="6">
        <f t="shared" si="266"/>
        <v>15980.25</v>
      </c>
      <c r="V414" s="41">
        <v>0.05</v>
      </c>
      <c r="W414" s="6">
        <f t="shared" ref="W414:W419" si="272">V414*E414</f>
        <v>15980.25</v>
      </c>
      <c r="X414" s="41">
        <f t="shared" si="255"/>
        <v>1</v>
      </c>
      <c r="Y414" s="5">
        <f t="shared" si="256"/>
        <v>319605</v>
      </c>
      <c r="Z414" s="41">
        <f t="shared" si="257"/>
        <v>1</v>
      </c>
      <c r="AA414" s="15">
        <v>1</v>
      </c>
      <c r="AB414" s="41">
        <f t="shared" si="258"/>
        <v>0</v>
      </c>
      <c r="AC414" s="42">
        <f t="shared" si="259"/>
        <v>0</v>
      </c>
    </row>
    <row r="415" spans="1:29" x14ac:dyDescent="0.25">
      <c r="B415" s="31" t="s">
        <v>154</v>
      </c>
      <c r="E415" s="5">
        <v>426140</v>
      </c>
      <c r="F415" s="39"/>
      <c r="G415" s="6">
        <f t="shared" si="271"/>
        <v>0</v>
      </c>
      <c r="I415" s="6">
        <f t="shared" si="269"/>
        <v>0</v>
      </c>
      <c r="K415" s="6">
        <f t="shared" si="270"/>
        <v>0</v>
      </c>
      <c r="L415" s="40">
        <v>0.33</v>
      </c>
      <c r="M415" s="6">
        <f t="shared" si="262"/>
        <v>140626.20000000001</v>
      </c>
      <c r="N415" s="40">
        <v>0.35000000000000003</v>
      </c>
      <c r="O415" s="6">
        <f t="shared" si="263"/>
        <v>149149</v>
      </c>
      <c r="Q415" s="6">
        <f t="shared" si="264"/>
        <v>0</v>
      </c>
      <c r="R415" s="40">
        <v>0.27</v>
      </c>
      <c r="S415" s="6">
        <f t="shared" si="265"/>
        <v>115057.8</v>
      </c>
      <c r="T415" s="41">
        <v>0.05</v>
      </c>
      <c r="U415" s="6">
        <f t="shared" si="266"/>
        <v>21307</v>
      </c>
      <c r="V415" s="41">
        <v>0.05</v>
      </c>
      <c r="W415" s="6">
        <f t="shared" si="272"/>
        <v>21307</v>
      </c>
      <c r="X415" s="41">
        <f t="shared" si="255"/>
        <v>1</v>
      </c>
      <c r="Y415" s="5">
        <f t="shared" si="256"/>
        <v>426140</v>
      </c>
      <c r="Z415" s="41">
        <f t="shared" si="257"/>
        <v>1</v>
      </c>
      <c r="AA415" s="15">
        <v>1</v>
      </c>
      <c r="AB415" s="41">
        <f t="shared" si="258"/>
        <v>0</v>
      </c>
      <c r="AC415" s="42">
        <f t="shared" si="259"/>
        <v>0</v>
      </c>
    </row>
    <row r="416" spans="1:29" x14ac:dyDescent="0.25">
      <c r="B416" s="31" t="s">
        <v>155</v>
      </c>
      <c r="E416" s="5">
        <v>319605</v>
      </c>
      <c r="F416" s="39"/>
      <c r="G416" s="6">
        <f t="shared" si="271"/>
        <v>0</v>
      </c>
      <c r="I416" s="6">
        <f t="shared" si="269"/>
        <v>0</v>
      </c>
      <c r="K416" s="6">
        <f t="shared" si="270"/>
        <v>0</v>
      </c>
      <c r="L416" s="40">
        <v>0.2</v>
      </c>
      <c r="M416" s="6">
        <f t="shared" si="262"/>
        <v>63921</v>
      </c>
      <c r="N416" s="40">
        <v>0.48000000000000004</v>
      </c>
      <c r="O416" s="6">
        <f t="shared" si="263"/>
        <v>153410.40000000002</v>
      </c>
      <c r="Q416" s="6">
        <f t="shared" si="264"/>
        <v>0</v>
      </c>
      <c r="R416" s="40">
        <v>1.9999999999999907E-2</v>
      </c>
      <c r="S416" s="6">
        <f t="shared" si="265"/>
        <v>6392.0999999999704</v>
      </c>
      <c r="T416" s="41">
        <v>0.3</v>
      </c>
      <c r="U416" s="6">
        <f t="shared" si="266"/>
        <v>95881.5</v>
      </c>
      <c r="V416" s="41">
        <v>0.3</v>
      </c>
      <c r="W416" s="6">
        <f t="shared" si="272"/>
        <v>95881.5</v>
      </c>
      <c r="X416" s="41">
        <f t="shared" si="255"/>
        <v>1</v>
      </c>
      <c r="Y416" s="5">
        <f t="shared" si="256"/>
        <v>319605</v>
      </c>
      <c r="Z416" s="41">
        <f t="shared" si="257"/>
        <v>1</v>
      </c>
      <c r="AA416" s="15">
        <v>1</v>
      </c>
      <c r="AB416" s="41">
        <f t="shared" si="258"/>
        <v>0</v>
      </c>
      <c r="AC416" s="42">
        <f t="shared" si="259"/>
        <v>0</v>
      </c>
    </row>
    <row r="417" spans="1:29" x14ac:dyDescent="0.25">
      <c r="B417" s="31" t="s">
        <v>46</v>
      </c>
      <c r="E417" s="5">
        <v>319605</v>
      </c>
      <c r="F417" s="39"/>
      <c r="G417" s="6">
        <f t="shared" si="271"/>
        <v>0</v>
      </c>
      <c r="I417" s="6">
        <f t="shared" si="269"/>
        <v>0</v>
      </c>
      <c r="K417" s="6">
        <f t="shared" si="270"/>
        <v>0</v>
      </c>
      <c r="M417" s="6">
        <f t="shared" si="262"/>
        <v>0</v>
      </c>
      <c r="N417" s="40">
        <v>0.45</v>
      </c>
      <c r="O417" s="6">
        <f t="shared" si="263"/>
        <v>143822.25</v>
      </c>
      <c r="Q417" s="6">
        <f t="shared" si="264"/>
        <v>0</v>
      </c>
      <c r="S417" s="6">
        <f t="shared" si="265"/>
        <v>0</v>
      </c>
      <c r="T417" s="41">
        <v>0.55000000000000004</v>
      </c>
      <c r="U417" s="6">
        <f t="shared" si="266"/>
        <v>175782.75</v>
      </c>
      <c r="V417" s="41">
        <v>0.55000000000000004</v>
      </c>
      <c r="W417" s="6">
        <f t="shared" si="272"/>
        <v>175782.75</v>
      </c>
      <c r="X417" s="41">
        <f t="shared" si="255"/>
        <v>1</v>
      </c>
      <c r="Y417" s="5">
        <f t="shared" si="256"/>
        <v>319605</v>
      </c>
      <c r="Z417" s="41">
        <f t="shared" si="257"/>
        <v>1</v>
      </c>
      <c r="AA417" s="15">
        <v>1</v>
      </c>
      <c r="AB417" s="41">
        <f t="shared" si="258"/>
        <v>0</v>
      </c>
      <c r="AC417" s="42">
        <f t="shared" si="259"/>
        <v>0</v>
      </c>
    </row>
    <row r="418" spans="1:29" x14ac:dyDescent="0.25">
      <c r="B418" s="31" t="s">
        <v>156</v>
      </c>
      <c r="E418" s="5">
        <v>319605</v>
      </c>
      <c r="F418" s="39"/>
      <c r="G418" s="6">
        <f t="shared" si="271"/>
        <v>0</v>
      </c>
      <c r="I418" s="6">
        <f t="shared" si="269"/>
        <v>0</v>
      </c>
      <c r="K418" s="6">
        <f t="shared" si="270"/>
        <v>0</v>
      </c>
      <c r="M418" s="6">
        <f t="shared" si="262"/>
        <v>0</v>
      </c>
      <c r="O418" s="6">
        <f t="shared" si="263"/>
        <v>0</v>
      </c>
      <c r="Q418" s="6">
        <f t="shared" si="264"/>
        <v>0</v>
      </c>
      <c r="S418" s="6">
        <f t="shared" si="265"/>
        <v>0</v>
      </c>
      <c r="T418" s="41">
        <v>1</v>
      </c>
      <c r="U418" s="6">
        <f t="shared" si="266"/>
        <v>319605</v>
      </c>
      <c r="V418" s="41">
        <v>1</v>
      </c>
      <c r="W418" s="6">
        <f t="shared" si="272"/>
        <v>319605</v>
      </c>
      <c r="X418" s="41">
        <f t="shared" si="255"/>
        <v>1</v>
      </c>
      <c r="Y418" s="5">
        <f t="shared" si="256"/>
        <v>319605</v>
      </c>
      <c r="Z418" s="41">
        <f t="shared" si="257"/>
        <v>1</v>
      </c>
      <c r="AA418" s="15">
        <v>1</v>
      </c>
      <c r="AB418" s="41">
        <f t="shared" si="258"/>
        <v>0</v>
      </c>
      <c r="AC418" s="42">
        <f t="shared" si="259"/>
        <v>0</v>
      </c>
    </row>
    <row r="419" spans="1:29" x14ac:dyDescent="0.25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69"/>
        <v>0</v>
      </c>
      <c r="K419" s="6">
        <f t="shared" si="270"/>
        <v>0</v>
      </c>
      <c r="M419" s="6">
        <f t="shared" si="262"/>
        <v>0</v>
      </c>
      <c r="O419" s="6">
        <f t="shared" si="263"/>
        <v>0</v>
      </c>
      <c r="Q419" s="6">
        <f t="shared" si="264"/>
        <v>0</v>
      </c>
      <c r="S419" s="6">
        <f t="shared" si="265"/>
        <v>0</v>
      </c>
      <c r="T419" s="41">
        <v>1</v>
      </c>
      <c r="U419" s="6">
        <f t="shared" si="266"/>
        <v>426140</v>
      </c>
      <c r="V419" s="41">
        <v>1</v>
      </c>
      <c r="W419" s="6">
        <f t="shared" si="272"/>
        <v>426140</v>
      </c>
      <c r="X419" s="41">
        <f t="shared" si="255"/>
        <v>1</v>
      </c>
      <c r="Y419" s="5">
        <f t="shared" si="256"/>
        <v>426140</v>
      </c>
      <c r="Z419" s="41">
        <f t="shared" si="257"/>
        <v>1</v>
      </c>
      <c r="AA419" s="15">
        <v>1</v>
      </c>
      <c r="AB419" s="41">
        <f t="shared" si="258"/>
        <v>0</v>
      </c>
      <c r="AC419" s="42">
        <f t="shared" si="259"/>
        <v>0</v>
      </c>
    </row>
    <row r="420" spans="1:29" s="65" customFormat="1" x14ac:dyDescent="0.25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55"/>
        <v>0</v>
      </c>
      <c r="Y420" s="5">
        <f t="shared" si="256"/>
        <v>0</v>
      </c>
      <c r="Z420" s="41">
        <f t="shared" si="257"/>
        <v>0</v>
      </c>
      <c r="AA420" s="66">
        <v>0</v>
      </c>
      <c r="AB420" s="41">
        <f t="shared" si="258"/>
        <v>0</v>
      </c>
      <c r="AC420" s="42">
        <f t="shared" si="259"/>
        <v>0</v>
      </c>
    </row>
    <row r="421" spans="1:29" ht="15" customHeight="1" x14ac:dyDescent="0.25">
      <c r="B421" s="35" t="s">
        <v>112</v>
      </c>
      <c r="C421" s="67"/>
      <c r="D421" s="67"/>
      <c r="E421" s="14"/>
      <c r="F421" s="39"/>
      <c r="G421" s="6">
        <f t="shared" ref="G421:G499" si="273">+F421*E421</f>
        <v>0</v>
      </c>
      <c r="I421" s="6">
        <f t="shared" ref="I421:I471" si="274">+H421*E421</f>
        <v>0</v>
      </c>
      <c r="K421" s="6">
        <f t="shared" ref="K421:K471" si="275">+J421*E421</f>
        <v>0</v>
      </c>
      <c r="M421" s="6">
        <f t="shared" ref="M421:M484" si="276">+L421*E421</f>
        <v>0</v>
      </c>
      <c r="O421" s="6">
        <f t="shared" ref="O421:O484" si="277">+N421*E421</f>
        <v>0</v>
      </c>
      <c r="Q421" s="6">
        <f t="shared" ref="Q421:Q484" si="278">+P421*E421</f>
        <v>0</v>
      </c>
      <c r="S421" s="6">
        <f t="shared" ref="S421:S484" si="279">+R421*E421</f>
        <v>0</v>
      </c>
      <c r="T421" s="41"/>
      <c r="U421" s="6">
        <f t="shared" ref="U421:U452" si="280">+T421*E421</f>
        <v>0</v>
      </c>
      <c r="V421" s="41"/>
      <c r="W421" s="6">
        <f t="shared" ref="W421:W484" si="281">+V421*G421</f>
        <v>0</v>
      </c>
      <c r="X421" s="41">
        <f t="shared" si="255"/>
        <v>0</v>
      </c>
      <c r="Y421" s="5">
        <f t="shared" si="256"/>
        <v>0</v>
      </c>
      <c r="Z421" s="41">
        <f t="shared" si="257"/>
        <v>0</v>
      </c>
      <c r="AA421" s="15">
        <v>0</v>
      </c>
      <c r="AB421" s="41">
        <f t="shared" si="258"/>
        <v>0</v>
      </c>
      <c r="AC421" s="42">
        <f t="shared" si="259"/>
        <v>0</v>
      </c>
    </row>
    <row r="422" spans="1:29" x14ac:dyDescent="0.25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73"/>
        <v>0</v>
      </c>
      <c r="I422" s="6">
        <f t="shared" si="274"/>
        <v>0</v>
      </c>
      <c r="K422" s="6">
        <f t="shared" si="275"/>
        <v>0</v>
      </c>
      <c r="M422" s="6">
        <f t="shared" si="276"/>
        <v>0</v>
      </c>
      <c r="O422" s="6">
        <f t="shared" si="277"/>
        <v>0</v>
      </c>
      <c r="Q422" s="6">
        <f t="shared" si="278"/>
        <v>0</v>
      </c>
      <c r="S422" s="6">
        <f t="shared" si="279"/>
        <v>0</v>
      </c>
      <c r="T422" s="41"/>
      <c r="U422" s="6">
        <f t="shared" si="280"/>
        <v>0</v>
      </c>
      <c r="V422" s="41"/>
      <c r="W422" s="6">
        <f t="shared" si="281"/>
        <v>0</v>
      </c>
      <c r="X422" s="41">
        <f t="shared" si="255"/>
        <v>0</v>
      </c>
      <c r="Y422" s="5">
        <f t="shared" si="256"/>
        <v>0</v>
      </c>
      <c r="Z422" s="41">
        <f t="shared" si="257"/>
        <v>0</v>
      </c>
      <c r="AA422" s="15">
        <v>0</v>
      </c>
      <c r="AB422" s="41">
        <f t="shared" si="258"/>
        <v>0</v>
      </c>
      <c r="AC422" s="42">
        <f t="shared" si="259"/>
        <v>0</v>
      </c>
    </row>
    <row r="423" spans="1:29" ht="15" customHeight="1" x14ac:dyDescent="0.25">
      <c r="B423" s="31" t="s">
        <v>114</v>
      </c>
      <c r="E423" s="5">
        <v>150000</v>
      </c>
      <c r="F423" s="39">
        <v>1</v>
      </c>
      <c r="G423" s="6">
        <f t="shared" si="273"/>
        <v>150000</v>
      </c>
      <c r="I423" s="6">
        <f t="shared" si="274"/>
        <v>0</v>
      </c>
      <c r="K423" s="6">
        <f t="shared" si="275"/>
        <v>0</v>
      </c>
      <c r="M423" s="6">
        <f t="shared" si="276"/>
        <v>0</v>
      </c>
      <c r="O423" s="6">
        <f t="shared" si="277"/>
        <v>0</v>
      </c>
      <c r="Q423" s="6">
        <f t="shared" si="278"/>
        <v>0</v>
      </c>
      <c r="S423" s="6">
        <f t="shared" si="279"/>
        <v>0</v>
      </c>
      <c r="T423" s="41"/>
      <c r="U423" s="6">
        <f t="shared" si="280"/>
        <v>0</v>
      </c>
      <c r="V423" s="41"/>
      <c r="W423" s="6">
        <f t="shared" si="281"/>
        <v>0</v>
      </c>
      <c r="X423" s="41">
        <f t="shared" si="255"/>
        <v>1</v>
      </c>
      <c r="Y423" s="5">
        <f t="shared" si="256"/>
        <v>150000</v>
      </c>
      <c r="Z423" s="41">
        <f t="shared" si="257"/>
        <v>1</v>
      </c>
      <c r="AA423" s="15">
        <v>1</v>
      </c>
      <c r="AB423" s="41">
        <f t="shared" si="258"/>
        <v>0</v>
      </c>
      <c r="AC423" s="42">
        <f t="shared" si="259"/>
        <v>0</v>
      </c>
    </row>
    <row r="424" spans="1:29" ht="15" customHeight="1" x14ac:dyDescent="0.25">
      <c r="B424" s="31" t="s">
        <v>115</v>
      </c>
      <c r="E424" s="5">
        <f>2556000*0.6</f>
        <v>1533600</v>
      </c>
      <c r="F424" s="39">
        <v>0.11</v>
      </c>
      <c r="G424" s="6">
        <f t="shared" si="273"/>
        <v>168696</v>
      </c>
      <c r="H424" s="40">
        <v>0.89</v>
      </c>
      <c r="I424" s="6">
        <f t="shared" si="274"/>
        <v>1364904</v>
      </c>
      <c r="K424" s="6">
        <f t="shared" si="275"/>
        <v>0</v>
      </c>
      <c r="M424" s="6">
        <f t="shared" si="276"/>
        <v>0</v>
      </c>
      <c r="O424" s="6">
        <f t="shared" si="277"/>
        <v>0</v>
      </c>
      <c r="Q424" s="6">
        <f t="shared" si="278"/>
        <v>0</v>
      </c>
      <c r="S424" s="6">
        <f t="shared" si="279"/>
        <v>0</v>
      </c>
      <c r="T424" s="41"/>
      <c r="U424" s="6">
        <f t="shared" si="280"/>
        <v>0</v>
      </c>
      <c r="V424" s="41"/>
      <c r="W424" s="6">
        <f t="shared" si="281"/>
        <v>0</v>
      </c>
      <c r="X424" s="41">
        <f t="shared" si="255"/>
        <v>1</v>
      </c>
      <c r="Y424" s="5">
        <f t="shared" si="256"/>
        <v>1533600</v>
      </c>
      <c r="Z424" s="41">
        <f t="shared" si="257"/>
        <v>1</v>
      </c>
      <c r="AA424" s="15">
        <v>1</v>
      </c>
      <c r="AB424" s="41">
        <f t="shared" si="258"/>
        <v>0</v>
      </c>
      <c r="AC424" s="42">
        <f t="shared" si="259"/>
        <v>0</v>
      </c>
    </row>
    <row r="425" spans="1:29" ht="15" customHeight="1" x14ac:dyDescent="0.25">
      <c r="B425" s="31" t="s">
        <v>116</v>
      </c>
      <c r="E425" s="5">
        <f>2556000*0.4</f>
        <v>1022400</v>
      </c>
      <c r="F425" s="39"/>
      <c r="G425" s="6">
        <f t="shared" si="273"/>
        <v>0</v>
      </c>
      <c r="H425" s="40">
        <v>1</v>
      </c>
      <c r="I425" s="6">
        <f t="shared" si="274"/>
        <v>1022400</v>
      </c>
      <c r="K425" s="6">
        <f t="shared" si="275"/>
        <v>0</v>
      </c>
      <c r="M425" s="6">
        <f t="shared" si="276"/>
        <v>0</v>
      </c>
      <c r="O425" s="6">
        <f t="shared" si="277"/>
        <v>0</v>
      </c>
      <c r="Q425" s="6">
        <f t="shared" si="278"/>
        <v>0</v>
      </c>
      <c r="S425" s="6">
        <f t="shared" si="279"/>
        <v>0</v>
      </c>
      <c r="T425" s="41"/>
      <c r="U425" s="6">
        <f t="shared" si="280"/>
        <v>0</v>
      </c>
      <c r="V425" s="41"/>
      <c r="W425" s="6">
        <f t="shared" si="281"/>
        <v>0</v>
      </c>
      <c r="X425" s="41">
        <f t="shared" si="255"/>
        <v>1</v>
      </c>
      <c r="Y425" s="5">
        <f t="shared" si="256"/>
        <v>1022400</v>
      </c>
      <c r="Z425" s="41">
        <f t="shared" si="257"/>
        <v>1</v>
      </c>
      <c r="AA425" s="15">
        <v>1</v>
      </c>
      <c r="AB425" s="41">
        <f t="shared" si="258"/>
        <v>0</v>
      </c>
      <c r="AC425" s="42">
        <f t="shared" si="259"/>
        <v>0</v>
      </c>
    </row>
    <row r="426" spans="1:29" ht="15" customHeight="1" x14ac:dyDescent="0.25">
      <c r="B426" s="31" t="s">
        <v>117</v>
      </c>
      <c r="E426" s="5">
        <v>2556000</v>
      </c>
      <c r="F426" s="39"/>
      <c r="G426" s="6">
        <f t="shared" si="273"/>
        <v>0</v>
      </c>
      <c r="I426" s="6">
        <f t="shared" si="274"/>
        <v>0</v>
      </c>
      <c r="J426" s="40">
        <v>1</v>
      </c>
      <c r="K426" s="6">
        <f t="shared" si="275"/>
        <v>2556000</v>
      </c>
      <c r="M426" s="6">
        <f t="shared" si="276"/>
        <v>0</v>
      </c>
      <c r="O426" s="6">
        <f t="shared" si="277"/>
        <v>0</v>
      </c>
      <c r="Q426" s="6">
        <f t="shared" si="278"/>
        <v>0</v>
      </c>
      <c r="S426" s="6">
        <f t="shared" si="279"/>
        <v>0</v>
      </c>
      <c r="T426" s="41"/>
      <c r="U426" s="6">
        <f t="shared" si="280"/>
        <v>0</v>
      </c>
      <c r="V426" s="41"/>
      <c r="W426" s="6">
        <f t="shared" si="281"/>
        <v>0</v>
      </c>
      <c r="X426" s="41">
        <f t="shared" si="255"/>
        <v>1</v>
      </c>
      <c r="Y426" s="5">
        <f t="shared" si="256"/>
        <v>2556000</v>
      </c>
      <c r="Z426" s="41">
        <f t="shared" si="257"/>
        <v>1</v>
      </c>
      <c r="AA426" s="15">
        <v>1</v>
      </c>
      <c r="AB426" s="41">
        <f t="shared" si="258"/>
        <v>0</v>
      </c>
      <c r="AC426" s="42">
        <f t="shared" si="259"/>
        <v>0</v>
      </c>
    </row>
    <row r="427" spans="1:29" ht="15" customHeight="1" x14ac:dyDescent="0.25">
      <c r="B427" s="31" t="s">
        <v>118</v>
      </c>
      <c r="E427" s="5">
        <v>2556000</v>
      </c>
      <c r="F427" s="39"/>
      <c r="G427" s="6">
        <f t="shared" si="273"/>
        <v>0</v>
      </c>
      <c r="I427" s="6">
        <f t="shared" si="274"/>
        <v>0</v>
      </c>
      <c r="J427" s="40">
        <v>0.9</v>
      </c>
      <c r="K427" s="6">
        <f t="shared" si="275"/>
        <v>2300400</v>
      </c>
      <c r="L427" s="40">
        <v>9.9999999999999978E-2</v>
      </c>
      <c r="M427" s="6">
        <f t="shared" si="276"/>
        <v>255599.99999999994</v>
      </c>
      <c r="O427" s="6">
        <f t="shared" si="277"/>
        <v>0</v>
      </c>
      <c r="Q427" s="6">
        <f t="shared" si="278"/>
        <v>0</v>
      </c>
      <c r="S427" s="6">
        <f t="shared" si="279"/>
        <v>0</v>
      </c>
      <c r="T427" s="41"/>
      <c r="U427" s="6">
        <f t="shared" si="280"/>
        <v>0</v>
      </c>
      <c r="V427" s="41"/>
      <c r="W427" s="6">
        <f t="shared" si="281"/>
        <v>0</v>
      </c>
      <c r="X427" s="41">
        <f t="shared" si="255"/>
        <v>1</v>
      </c>
      <c r="Y427" s="5">
        <f t="shared" si="256"/>
        <v>2556000</v>
      </c>
      <c r="Z427" s="41">
        <f t="shared" si="257"/>
        <v>1</v>
      </c>
      <c r="AA427" s="15">
        <v>1</v>
      </c>
      <c r="AB427" s="41">
        <f t="shared" si="258"/>
        <v>0</v>
      </c>
      <c r="AC427" s="42">
        <f t="shared" si="259"/>
        <v>0</v>
      </c>
    </row>
    <row r="428" spans="1:29" x14ac:dyDescent="0.25">
      <c r="B428" s="31" t="s">
        <v>119</v>
      </c>
      <c r="E428" s="5">
        <v>2556000</v>
      </c>
      <c r="F428" s="39"/>
      <c r="G428" s="6">
        <f t="shared" si="273"/>
        <v>0</v>
      </c>
      <c r="I428" s="6">
        <f t="shared" si="274"/>
        <v>0</v>
      </c>
      <c r="K428" s="6">
        <f t="shared" si="275"/>
        <v>0</v>
      </c>
      <c r="L428" s="40">
        <v>0.4</v>
      </c>
      <c r="M428" s="6">
        <f t="shared" si="276"/>
        <v>1022400</v>
      </c>
      <c r="O428" s="6">
        <f t="shared" si="277"/>
        <v>0</v>
      </c>
      <c r="Q428" s="6">
        <f t="shared" si="278"/>
        <v>0</v>
      </c>
      <c r="R428" s="40">
        <v>0.1</v>
      </c>
      <c r="S428" s="6">
        <f t="shared" si="279"/>
        <v>255600</v>
      </c>
      <c r="T428" s="41">
        <v>0.5</v>
      </c>
      <c r="U428" s="6">
        <f t="shared" si="280"/>
        <v>1278000</v>
      </c>
      <c r="V428" s="41">
        <v>0.5</v>
      </c>
      <c r="W428" s="6">
        <f t="shared" ref="W428" si="282">V428*E428</f>
        <v>1278000</v>
      </c>
      <c r="X428" s="41">
        <f t="shared" si="255"/>
        <v>1</v>
      </c>
      <c r="Y428" s="5">
        <f t="shared" si="256"/>
        <v>2556000</v>
      </c>
      <c r="Z428" s="41">
        <f t="shared" si="257"/>
        <v>1</v>
      </c>
      <c r="AA428" s="15">
        <v>1</v>
      </c>
      <c r="AB428" s="41">
        <f t="shared" si="258"/>
        <v>0</v>
      </c>
      <c r="AC428" s="42">
        <f t="shared" si="259"/>
        <v>0</v>
      </c>
    </row>
    <row r="429" spans="1:29" ht="15" customHeight="1" x14ac:dyDescent="0.25">
      <c r="B429" s="31" t="s">
        <v>120</v>
      </c>
      <c r="E429" s="5">
        <v>2556000</v>
      </c>
      <c r="F429" s="39"/>
      <c r="G429" s="6">
        <f t="shared" si="273"/>
        <v>0</v>
      </c>
      <c r="I429" s="6">
        <f t="shared" si="274"/>
        <v>0</v>
      </c>
      <c r="K429" s="6">
        <f t="shared" si="275"/>
        <v>0</v>
      </c>
      <c r="L429" s="40">
        <v>0.25</v>
      </c>
      <c r="M429" s="6">
        <f t="shared" si="276"/>
        <v>639000</v>
      </c>
      <c r="N429" s="40">
        <v>0.2</v>
      </c>
      <c r="O429" s="6">
        <f t="shared" si="277"/>
        <v>511200</v>
      </c>
      <c r="P429" s="40">
        <v>0.55000000000000004</v>
      </c>
      <c r="Q429" s="6">
        <f t="shared" si="278"/>
        <v>1405800</v>
      </c>
      <c r="S429" s="6">
        <f t="shared" si="279"/>
        <v>0</v>
      </c>
      <c r="T429" s="41"/>
      <c r="U429" s="6">
        <f t="shared" si="280"/>
        <v>0</v>
      </c>
      <c r="V429" s="41"/>
      <c r="W429" s="6">
        <f t="shared" si="281"/>
        <v>0</v>
      </c>
      <c r="X429" s="41">
        <f t="shared" si="255"/>
        <v>1</v>
      </c>
      <c r="Y429" s="5">
        <f t="shared" si="256"/>
        <v>2556000</v>
      </c>
      <c r="Z429" s="41">
        <f t="shared" si="257"/>
        <v>1</v>
      </c>
      <c r="AA429" s="15">
        <v>1</v>
      </c>
      <c r="AB429" s="41">
        <f t="shared" si="258"/>
        <v>0</v>
      </c>
      <c r="AC429" s="42">
        <f t="shared" si="259"/>
        <v>0</v>
      </c>
    </row>
    <row r="430" spans="1:29" x14ac:dyDescent="0.25">
      <c r="B430" s="31" t="s">
        <v>121</v>
      </c>
      <c r="E430" s="5">
        <v>2556000</v>
      </c>
      <c r="F430" s="39"/>
      <c r="G430" s="6">
        <f t="shared" si="273"/>
        <v>0</v>
      </c>
      <c r="I430" s="6">
        <f t="shared" si="274"/>
        <v>0</v>
      </c>
      <c r="K430" s="6">
        <f t="shared" si="275"/>
        <v>0</v>
      </c>
      <c r="M430" s="6">
        <f t="shared" si="276"/>
        <v>0</v>
      </c>
      <c r="O430" s="6">
        <f t="shared" si="277"/>
        <v>0</v>
      </c>
      <c r="Q430" s="6">
        <f t="shared" si="278"/>
        <v>0</v>
      </c>
      <c r="S430" s="6">
        <f t="shared" si="279"/>
        <v>0</v>
      </c>
      <c r="T430" s="41">
        <v>1</v>
      </c>
      <c r="U430" s="6">
        <f t="shared" si="280"/>
        <v>2556000</v>
      </c>
      <c r="V430" s="41">
        <v>1</v>
      </c>
      <c r="W430" s="6">
        <f t="shared" ref="W430:W432" si="283">V430*E430</f>
        <v>2556000</v>
      </c>
      <c r="X430" s="41">
        <f t="shared" si="255"/>
        <v>1</v>
      </c>
      <c r="Y430" s="5">
        <f t="shared" si="256"/>
        <v>2556000</v>
      </c>
      <c r="Z430" s="41">
        <f t="shared" si="257"/>
        <v>1</v>
      </c>
      <c r="AA430" s="15">
        <v>1</v>
      </c>
      <c r="AB430" s="41">
        <f t="shared" si="258"/>
        <v>0</v>
      </c>
      <c r="AC430" s="42">
        <f t="shared" si="259"/>
        <v>0</v>
      </c>
    </row>
    <row r="431" spans="1:29" x14ac:dyDescent="0.25">
      <c r="B431" s="31" t="s">
        <v>110</v>
      </c>
      <c r="E431" s="5">
        <v>1278000</v>
      </c>
      <c r="F431" s="39"/>
      <c r="G431" s="6">
        <f t="shared" si="273"/>
        <v>0</v>
      </c>
      <c r="I431" s="6">
        <f t="shared" si="274"/>
        <v>0</v>
      </c>
      <c r="K431" s="6">
        <f t="shared" si="275"/>
        <v>0</v>
      </c>
      <c r="M431" s="6">
        <f t="shared" si="276"/>
        <v>0</v>
      </c>
      <c r="O431" s="6">
        <f t="shared" si="277"/>
        <v>0</v>
      </c>
      <c r="Q431" s="6">
        <f t="shared" si="278"/>
        <v>0</v>
      </c>
      <c r="S431" s="6">
        <f t="shared" si="279"/>
        <v>0</v>
      </c>
      <c r="T431" s="41">
        <v>1</v>
      </c>
      <c r="U431" s="6">
        <f t="shared" si="280"/>
        <v>1278000</v>
      </c>
      <c r="V431" s="41">
        <v>1</v>
      </c>
      <c r="W431" s="6">
        <f t="shared" si="283"/>
        <v>1278000</v>
      </c>
      <c r="X431" s="41">
        <f t="shared" si="255"/>
        <v>1</v>
      </c>
      <c r="Y431" s="5">
        <f t="shared" si="256"/>
        <v>1278000</v>
      </c>
      <c r="Z431" s="41">
        <f t="shared" si="257"/>
        <v>1</v>
      </c>
      <c r="AA431" s="15">
        <v>1</v>
      </c>
      <c r="AB431" s="41">
        <f t="shared" si="258"/>
        <v>0</v>
      </c>
      <c r="AC431" s="42">
        <f t="shared" si="259"/>
        <v>0</v>
      </c>
    </row>
    <row r="432" spans="1:29" x14ac:dyDescent="0.25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73"/>
        <v>0</v>
      </c>
      <c r="I432" s="6">
        <f t="shared" si="274"/>
        <v>0</v>
      </c>
      <c r="K432" s="6">
        <f t="shared" si="275"/>
        <v>0</v>
      </c>
      <c r="M432" s="6">
        <f t="shared" si="276"/>
        <v>0</v>
      </c>
      <c r="O432" s="6">
        <f t="shared" si="277"/>
        <v>0</v>
      </c>
      <c r="Q432" s="6">
        <f t="shared" si="278"/>
        <v>0</v>
      </c>
      <c r="S432" s="6">
        <f t="shared" si="279"/>
        <v>0</v>
      </c>
      <c r="T432" s="41"/>
      <c r="U432" s="6">
        <f t="shared" si="280"/>
        <v>0</v>
      </c>
      <c r="V432" s="41"/>
      <c r="W432" s="6">
        <f t="shared" si="283"/>
        <v>0</v>
      </c>
      <c r="X432" s="41">
        <f t="shared" si="255"/>
        <v>0</v>
      </c>
      <c r="Y432" s="5">
        <f t="shared" si="256"/>
        <v>0</v>
      </c>
      <c r="Z432" s="41">
        <f t="shared" si="257"/>
        <v>0</v>
      </c>
      <c r="AA432" s="15">
        <v>0</v>
      </c>
      <c r="AB432" s="41">
        <f t="shared" si="258"/>
        <v>0</v>
      </c>
      <c r="AC432" s="42">
        <f t="shared" si="259"/>
        <v>0</v>
      </c>
    </row>
    <row r="433" spans="1:29" ht="15" customHeight="1" x14ac:dyDescent="0.25">
      <c r="B433" s="31" t="s">
        <v>114</v>
      </c>
      <c r="E433" s="5">
        <v>0</v>
      </c>
      <c r="F433" s="39"/>
      <c r="G433" s="6">
        <f t="shared" si="273"/>
        <v>0</v>
      </c>
      <c r="H433" s="40">
        <v>1</v>
      </c>
      <c r="I433" s="6">
        <f t="shared" si="274"/>
        <v>0</v>
      </c>
      <c r="K433" s="6">
        <f t="shared" si="275"/>
        <v>0</v>
      </c>
      <c r="M433" s="6">
        <f t="shared" si="276"/>
        <v>0</v>
      </c>
      <c r="O433" s="6">
        <f t="shared" si="277"/>
        <v>0</v>
      </c>
      <c r="Q433" s="6">
        <f t="shared" si="278"/>
        <v>0</v>
      </c>
      <c r="S433" s="6">
        <f t="shared" si="279"/>
        <v>0</v>
      </c>
      <c r="T433" s="41"/>
      <c r="U433" s="6">
        <f t="shared" si="280"/>
        <v>0</v>
      </c>
      <c r="V433" s="41"/>
      <c r="W433" s="6">
        <f t="shared" si="281"/>
        <v>0</v>
      </c>
      <c r="X433" s="41">
        <f t="shared" si="255"/>
        <v>1</v>
      </c>
      <c r="Y433" s="5">
        <f t="shared" si="256"/>
        <v>0</v>
      </c>
      <c r="Z433" s="41">
        <f t="shared" si="257"/>
        <v>1</v>
      </c>
      <c r="AA433" s="15">
        <v>1</v>
      </c>
      <c r="AB433" s="41">
        <f t="shared" si="258"/>
        <v>0</v>
      </c>
      <c r="AC433" s="42">
        <f t="shared" si="259"/>
        <v>0</v>
      </c>
    </row>
    <row r="434" spans="1:29" ht="15" customHeight="1" x14ac:dyDescent="0.25">
      <c r="B434" s="31" t="s">
        <v>106</v>
      </c>
      <c r="E434" s="5">
        <f>852000*0.5</f>
        <v>426000</v>
      </c>
      <c r="F434" s="39"/>
      <c r="G434" s="6">
        <f t="shared" si="273"/>
        <v>0</v>
      </c>
      <c r="I434" s="6">
        <f t="shared" si="274"/>
        <v>0</v>
      </c>
      <c r="J434" s="40">
        <v>0.7</v>
      </c>
      <c r="K434" s="6">
        <f t="shared" si="275"/>
        <v>298200</v>
      </c>
      <c r="L434" s="40">
        <v>0.30000000000000004</v>
      </c>
      <c r="M434" s="6">
        <f t="shared" si="276"/>
        <v>127800.00000000001</v>
      </c>
      <c r="O434" s="6">
        <f t="shared" si="277"/>
        <v>0</v>
      </c>
      <c r="Q434" s="6">
        <f t="shared" si="278"/>
        <v>0</v>
      </c>
      <c r="S434" s="6">
        <f t="shared" si="279"/>
        <v>0</v>
      </c>
      <c r="T434" s="41"/>
      <c r="U434" s="6">
        <f t="shared" si="280"/>
        <v>0</v>
      </c>
      <c r="V434" s="41"/>
      <c r="W434" s="6">
        <f t="shared" si="281"/>
        <v>0</v>
      </c>
      <c r="X434" s="41">
        <f t="shared" si="255"/>
        <v>1</v>
      </c>
      <c r="Y434" s="5">
        <f t="shared" si="256"/>
        <v>426000</v>
      </c>
      <c r="Z434" s="41">
        <f t="shared" si="257"/>
        <v>1</v>
      </c>
      <c r="AA434" s="15">
        <v>1</v>
      </c>
      <c r="AB434" s="41">
        <f t="shared" si="258"/>
        <v>0</v>
      </c>
      <c r="AC434" s="42">
        <f t="shared" si="259"/>
        <v>0</v>
      </c>
    </row>
    <row r="435" spans="1:29" ht="15" customHeight="1" x14ac:dyDescent="0.25">
      <c r="B435" s="31" t="s">
        <v>117</v>
      </c>
      <c r="E435" s="5">
        <f>852000*0.5</f>
        <v>426000</v>
      </c>
      <c r="F435" s="39"/>
      <c r="G435" s="6">
        <f t="shared" si="273"/>
        <v>0</v>
      </c>
      <c r="I435" s="6">
        <f t="shared" si="274"/>
        <v>0</v>
      </c>
      <c r="K435" s="6">
        <f t="shared" si="275"/>
        <v>0</v>
      </c>
      <c r="L435" s="40">
        <v>0.8</v>
      </c>
      <c r="M435" s="6">
        <f t="shared" si="276"/>
        <v>340800</v>
      </c>
      <c r="N435" s="40">
        <v>0.19999999999999996</v>
      </c>
      <c r="O435" s="6">
        <f t="shared" si="277"/>
        <v>85199.999999999985</v>
      </c>
      <c r="Q435" s="6">
        <f t="shared" si="278"/>
        <v>0</v>
      </c>
      <c r="S435" s="6">
        <f t="shared" si="279"/>
        <v>0</v>
      </c>
      <c r="T435" s="41"/>
      <c r="U435" s="6">
        <f t="shared" si="280"/>
        <v>0</v>
      </c>
      <c r="V435" s="41"/>
      <c r="W435" s="6">
        <f t="shared" si="281"/>
        <v>0</v>
      </c>
      <c r="X435" s="41">
        <f t="shared" si="255"/>
        <v>1</v>
      </c>
      <c r="Y435" s="5">
        <f t="shared" si="256"/>
        <v>426000</v>
      </c>
      <c r="Z435" s="41">
        <f t="shared" si="257"/>
        <v>1</v>
      </c>
      <c r="AA435" s="15">
        <v>1</v>
      </c>
      <c r="AB435" s="41">
        <f t="shared" si="258"/>
        <v>0</v>
      </c>
      <c r="AC435" s="42">
        <f t="shared" si="259"/>
        <v>0</v>
      </c>
    </row>
    <row r="436" spans="1:29" ht="15" customHeight="1" x14ac:dyDescent="0.25">
      <c r="B436" s="31" t="s">
        <v>118</v>
      </c>
      <c r="E436" s="5">
        <f>852000*0.5</f>
        <v>426000</v>
      </c>
      <c r="F436" s="39"/>
      <c r="G436" s="6">
        <f t="shared" si="273"/>
        <v>0</v>
      </c>
      <c r="I436" s="6">
        <f t="shared" si="274"/>
        <v>0</v>
      </c>
      <c r="K436" s="6">
        <f t="shared" si="275"/>
        <v>0</v>
      </c>
      <c r="L436" s="40">
        <v>1</v>
      </c>
      <c r="M436" s="6">
        <f t="shared" si="276"/>
        <v>426000</v>
      </c>
      <c r="N436" s="40">
        <v>0</v>
      </c>
      <c r="O436" s="6">
        <f t="shared" si="277"/>
        <v>0</v>
      </c>
      <c r="Q436" s="6">
        <f t="shared" si="278"/>
        <v>0</v>
      </c>
      <c r="S436" s="6">
        <f t="shared" si="279"/>
        <v>0</v>
      </c>
      <c r="T436" s="41"/>
      <c r="U436" s="6">
        <f t="shared" si="280"/>
        <v>0</v>
      </c>
      <c r="V436" s="41"/>
      <c r="W436" s="6">
        <f t="shared" si="281"/>
        <v>0</v>
      </c>
      <c r="X436" s="41">
        <f t="shared" si="255"/>
        <v>1</v>
      </c>
      <c r="Y436" s="5">
        <f t="shared" si="256"/>
        <v>426000</v>
      </c>
      <c r="Z436" s="41">
        <f t="shared" si="257"/>
        <v>1</v>
      </c>
      <c r="AA436" s="15">
        <v>1</v>
      </c>
      <c r="AB436" s="41">
        <f t="shared" si="258"/>
        <v>0</v>
      </c>
      <c r="AC436" s="42">
        <f t="shared" si="259"/>
        <v>0</v>
      </c>
    </row>
    <row r="437" spans="1:29" ht="15" customHeight="1" x14ac:dyDescent="0.25">
      <c r="B437" s="31" t="s">
        <v>120</v>
      </c>
      <c r="E437" s="5">
        <f>852000*0.5</f>
        <v>426000</v>
      </c>
      <c r="F437" s="39"/>
      <c r="G437" s="6">
        <f t="shared" si="273"/>
        <v>0</v>
      </c>
      <c r="I437" s="6">
        <f t="shared" si="274"/>
        <v>0</v>
      </c>
      <c r="K437" s="6">
        <f t="shared" si="275"/>
        <v>0</v>
      </c>
      <c r="M437" s="6">
        <f t="shared" si="276"/>
        <v>0</v>
      </c>
      <c r="N437" s="40">
        <v>0.3</v>
      </c>
      <c r="O437" s="6">
        <f t="shared" si="277"/>
        <v>127800</v>
      </c>
      <c r="P437" s="40">
        <v>0.7</v>
      </c>
      <c r="Q437" s="6">
        <f t="shared" si="278"/>
        <v>298200</v>
      </c>
      <c r="S437" s="6">
        <f t="shared" si="279"/>
        <v>0</v>
      </c>
      <c r="T437" s="41"/>
      <c r="U437" s="6">
        <f t="shared" si="280"/>
        <v>0</v>
      </c>
      <c r="V437" s="41"/>
      <c r="W437" s="6">
        <f t="shared" si="281"/>
        <v>0</v>
      </c>
      <c r="X437" s="41">
        <f t="shared" si="255"/>
        <v>1</v>
      </c>
      <c r="Y437" s="5">
        <f t="shared" si="256"/>
        <v>426000</v>
      </c>
      <c r="Z437" s="41">
        <f t="shared" si="257"/>
        <v>1</v>
      </c>
      <c r="AA437" s="15">
        <v>1</v>
      </c>
      <c r="AB437" s="41">
        <f t="shared" si="258"/>
        <v>0</v>
      </c>
      <c r="AC437" s="42">
        <f t="shared" si="259"/>
        <v>0</v>
      </c>
    </row>
    <row r="438" spans="1:29" x14ac:dyDescent="0.25">
      <c r="B438" s="31" t="s">
        <v>123</v>
      </c>
      <c r="E438" s="5">
        <f>426000*0.5</f>
        <v>213000</v>
      </c>
      <c r="F438" s="39"/>
      <c r="G438" s="6">
        <f t="shared" si="273"/>
        <v>0</v>
      </c>
      <c r="I438" s="6">
        <f t="shared" si="274"/>
        <v>0</v>
      </c>
      <c r="K438" s="6">
        <f t="shared" si="275"/>
        <v>0</v>
      </c>
      <c r="M438" s="6">
        <f t="shared" si="276"/>
        <v>0</v>
      </c>
      <c r="O438" s="6">
        <f t="shared" si="277"/>
        <v>0</v>
      </c>
      <c r="Q438" s="6">
        <f t="shared" si="278"/>
        <v>0</v>
      </c>
      <c r="S438" s="6">
        <f t="shared" si="279"/>
        <v>0</v>
      </c>
      <c r="T438" s="41">
        <v>1</v>
      </c>
      <c r="U438" s="6">
        <f t="shared" si="280"/>
        <v>213000</v>
      </c>
      <c r="V438" s="41">
        <v>1</v>
      </c>
      <c r="W438" s="6">
        <f t="shared" ref="W438:W454" si="284">V438*E438</f>
        <v>213000</v>
      </c>
      <c r="X438" s="41">
        <f t="shared" si="255"/>
        <v>1</v>
      </c>
      <c r="Y438" s="5">
        <f t="shared" si="256"/>
        <v>213000</v>
      </c>
      <c r="Z438" s="41">
        <f t="shared" si="257"/>
        <v>1</v>
      </c>
      <c r="AA438" s="15">
        <v>1</v>
      </c>
      <c r="AB438" s="41">
        <f t="shared" si="258"/>
        <v>0</v>
      </c>
      <c r="AC438" s="42">
        <f t="shared" si="259"/>
        <v>0</v>
      </c>
    </row>
    <row r="439" spans="1:29" x14ac:dyDescent="0.25">
      <c r="B439" s="31" t="s">
        <v>134</v>
      </c>
      <c r="E439" s="5">
        <f>426000*0.5</f>
        <v>213000</v>
      </c>
      <c r="F439" s="39"/>
      <c r="G439" s="6">
        <f t="shared" si="273"/>
        <v>0</v>
      </c>
      <c r="I439" s="6">
        <f t="shared" si="274"/>
        <v>0</v>
      </c>
      <c r="K439" s="6">
        <f t="shared" si="275"/>
        <v>0</v>
      </c>
      <c r="M439" s="6">
        <f t="shared" si="276"/>
        <v>0</v>
      </c>
      <c r="O439" s="6">
        <f t="shared" si="277"/>
        <v>0</v>
      </c>
      <c r="Q439" s="6">
        <f t="shared" si="278"/>
        <v>0</v>
      </c>
      <c r="S439" s="6">
        <f t="shared" si="279"/>
        <v>0</v>
      </c>
      <c r="T439" s="41">
        <v>1</v>
      </c>
      <c r="U439" s="6">
        <f t="shared" si="280"/>
        <v>213000</v>
      </c>
      <c r="V439" s="41">
        <v>1</v>
      </c>
      <c r="W439" s="6">
        <f t="shared" si="284"/>
        <v>213000</v>
      </c>
      <c r="X439" s="41">
        <f t="shared" si="255"/>
        <v>1</v>
      </c>
      <c r="Y439" s="5">
        <f t="shared" si="256"/>
        <v>213000</v>
      </c>
      <c r="Z439" s="41">
        <f t="shared" si="257"/>
        <v>1</v>
      </c>
      <c r="AA439" s="15">
        <v>1</v>
      </c>
      <c r="AB439" s="41">
        <f t="shared" si="258"/>
        <v>0</v>
      </c>
      <c r="AC439" s="42">
        <f t="shared" si="259"/>
        <v>0</v>
      </c>
    </row>
    <row r="440" spans="1:29" x14ac:dyDescent="0.25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73"/>
        <v>0</v>
      </c>
      <c r="I440" s="6">
        <f t="shared" si="274"/>
        <v>0</v>
      </c>
      <c r="K440" s="6">
        <f t="shared" si="275"/>
        <v>0</v>
      </c>
      <c r="M440" s="6">
        <f t="shared" si="276"/>
        <v>0</v>
      </c>
      <c r="O440" s="6">
        <f t="shared" si="277"/>
        <v>0</v>
      </c>
      <c r="Q440" s="6">
        <f t="shared" si="278"/>
        <v>0</v>
      </c>
      <c r="S440" s="6">
        <f t="shared" si="279"/>
        <v>0</v>
      </c>
      <c r="T440" s="41"/>
      <c r="U440" s="6">
        <f t="shared" si="280"/>
        <v>0</v>
      </c>
      <c r="V440" s="41"/>
      <c r="W440" s="6">
        <f t="shared" si="284"/>
        <v>0</v>
      </c>
      <c r="X440" s="41">
        <f t="shared" si="255"/>
        <v>0</v>
      </c>
      <c r="Y440" s="5">
        <f t="shared" si="256"/>
        <v>0</v>
      </c>
      <c r="Z440" s="41">
        <f t="shared" si="257"/>
        <v>0</v>
      </c>
      <c r="AA440" s="15">
        <v>0</v>
      </c>
      <c r="AB440" s="41">
        <f t="shared" si="258"/>
        <v>0</v>
      </c>
      <c r="AC440" s="42">
        <f t="shared" si="259"/>
        <v>0</v>
      </c>
    </row>
    <row r="441" spans="1:29" x14ac:dyDescent="0.25">
      <c r="B441" s="31" t="s">
        <v>119</v>
      </c>
      <c r="E441" s="5">
        <v>799012.5</v>
      </c>
      <c r="F441" s="39"/>
      <c r="G441" s="6">
        <f t="shared" si="273"/>
        <v>0</v>
      </c>
      <c r="I441" s="6">
        <f t="shared" si="274"/>
        <v>0</v>
      </c>
      <c r="K441" s="6">
        <f t="shared" si="275"/>
        <v>0</v>
      </c>
      <c r="M441" s="6">
        <f t="shared" si="276"/>
        <v>0</v>
      </c>
      <c r="O441" s="6">
        <f t="shared" si="277"/>
        <v>0</v>
      </c>
      <c r="Q441" s="6">
        <f t="shared" si="278"/>
        <v>0</v>
      </c>
      <c r="S441" s="6">
        <f t="shared" si="279"/>
        <v>0</v>
      </c>
      <c r="T441" s="41">
        <v>1</v>
      </c>
      <c r="U441" s="6">
        <f t="shared" si="280"/>
        <v>799012.5</v>
      </c>
      <c r="V441" s="41">
        <v>1</v>
      </c>
      <c r="W441" s="6">
        <f t="shared" si="284"/>
        <v>799012.5</v>
      </c>
      <c r="X441" s="41">
        <f t="shared" si="255"/>
        <v>1</v>
      </c>
      <c r="Y441" s="5">
        <f t="shared" si="256"/>
        <v>799012.5</v>
      </c>
      <c r="Z441" s="41">
        <f t="shared" si="257"/>
        <v>1</v>
      </c>
      <c r="AA441" s="15">
        <v>1</v>
      </c>
      <c r="AB441" s="41">
        <f t="shared" si="258"/>
        <v>0</v>
      </c>
      <c r="AC441" s="42">
        <f t="shared" si="259"/>
        <v>0</v>
      </c>
    </row>
    <row r="442" spans="1:29" x14ac:dyDescent="0.25">
      <c r="B442" s="31" t="s">
        <v>126</v>
      </c>
      <c r="E442" s="5">
        <v>799012.5</v>
      </c>
      <c r="F442" s="39"/>
      <c r="G442" s="6">
        <f t="shared" si="273"/>
        <v>0</v>
      </c>
      <c r="I442" s="6">
        <f t="shared" si="274"/>
        <v>0</v>
      </c>
      <c r="K442" s="6">
        <f t="shared" si="275"/>
        <v>0</v>
      </c>
      <c r="M442" s="6">
        <f t="shared" si="276"/>
        <v>0</v>
      </c>
      <c r="O442" s="6">
        <f t="shared" si="277"/>
        <v>0</v>
      </c>
      <c r="Q442" s="6">
        <f t="shared" si="278"/>
        <v>0</v>
      </c>
      <c r="S442" s="6">
        <f t="shared" si="279"/>
        <v>0</v>
      </c>
      <c r="T442" s="41">
        <v>1</v>
      </c>
      <c r="U442" s="6">
        <f t="shared" si="280"/>
        <v>799012.5</v>
      </c>
      <c r="V442" s="41">
        <v>1</v>
      </c>
      <c r="W442" s="6">
        <f t="shared" si="284"/>
        <v>799012.5</v>
      </c>
      <c r="X442" s="41">
        <f t="shared" si="255"/>
        <v>1</v>
      </c>
      <c r="Y442" s="5">
        <f t="shared" si="256"/>
        <v>799012.5</v>
      </c>
      <c r="Z442" s="41">
        <f t="shared" si="257"/>
        <v>1</v>
      </c>
      <c r="AA442" s="15">
        <v>1</v>
      </c>
      <c r="AB442" s="41">
        <f t="shared" si="258"/>
        <v>0</v>
      </c>
      <c r="AC442" s="42">
        <f t="shared" si="259"/>
        <v>0</v>
      </c>
    </row>
    <row r="443" spans="1:29" x14ac:dyDescent="0.25">
      <c r="B443" s="31" t="s">
        <v>109</v>
      </c>
      <c r="E443" s="5">
        <v>799012.5</v>
      </c>
      <c r="F443" s="39"/>
      <c r="G443" s="6">
        <f t="shared" si="273"/>
        <v>0</v>
      </c>
      <c r="I443" s="6">
        <f t="shared" si="274"/>
        <v>0</v>
      </c>
      <c r="K443" s="6">
        <f t="shared" si="275"/>
        <v>0</v>
      </c>
      <c r="M443" s="6">
        <f t="shared" si="276"/>
        <v>0</v>
      </c>
      <c r="O443" s="6">
        <f t="shared" si="277"/>
        <v>0</v>
      </c>
      <c r="Q443" s="6">
        <f t="shared" si="278"/>
        <v>0</v>
      </c>
      <c r="S443" s="6">
        <f t="shared" si="279"/>
        <v>0</v>
      </c>
      <c r="T443" s="41">
        <v>1</v>
      </c>
      <c r="U443" s="6">
        <f t="shared" si="280"/>
        <v>799012.5</v>
      </c>
      <c r="V443" s="41">
        <v>1</v>
      </c>
      <c r="W443" s="6">
        <f t="shared" si="284"/>
        <v>799012.5</v>
      </c>
      <c r="X443" s="41">
        <f t="shared" si="255"/>
        <v>1</v>
      </c>
      <c r="Y443" s="5">
        <f t="shared" si="256"/>
        <v>799012.5</v>
      </c>
      <c r="Z443" s="41">
        <f t="shared" si="257"/>
        <v>1</v>
      </c>
      <c r="AA443" s="15">
        <v>1</v>
      </c>
      <c r="AB443" s="41">
        <f t="shared" si="258"/>
        <v>0</v>
      </c>
      <c r="AC443" s="42">
        <f t="shared" si="259"/>
        <v>0</v>
      </c>
    </row>
    <row r="444" spans="1:29" x14ac:dyDescent="0.25">
      <c r="B444" s="31" t="s">
        <v>110</v>
      </c>
      <c r="E444" s="5">
        <v>799012.5</v>
      </c>
      <c r="F444" s="39"/>
      <c r="G444" s="6">
        <f t="shared" si="273"/>
        <v>0</v>
      </c>
      <c r="I444" s="6">
        <f t="shared" si="274"/>
        <v>0</v>
      </c>
      <c r="K444" s="6">
        <f t="shared" si="275"/>
        <v>0</v>
      </c>
      <c r="M444" s="6">
        <f t="shared" si="276"/>
        <v>0</v>
      </c>
      <c r="O444" s="6">
        <f t="shared" si="277"/>
        <v>0</v>
      </c>
      <c r="Q444" s="6">
        <f t="shared" si="278"/>
        <v>0</v>
      </c>
      <c r="S444" s="6">
        <f t="shared" si="279"/>
        <v>0</v>
      </c>
      <c r="T444" s="41">
        <v>1</v>
      </c>
      <c r="U444" s="6">
        <f t="shared" si="280"/>
        <v>799012.5</v>
      </c>
      <c r="V444" s="41">
        <v>1</v>
      </c>
      <c r="W444" s="6">
        <f t="shared" si="284"/>
        <v>799012.5</v>
      </c>
      <c r="X444" s="41">
        <f t="shared" si="255"/>
        <v>1</v>
      </c>
      <c r="Y444" s="5">
        <f t="shared" si="256"/>
        <v>799012.5</v>
      </c>
      <c r="Z444" s="41">
        <f t="shared" si="257"/>
        <v>1</v>
      </c>
      <c r="AA444" s="15">
        <v>1</v>
      </c>
      <c r="AB444" s="41">
        <f t="shared" si="258"/>
        <v>0</v>
      </c>
      <c r="AC444" s="42">
        <f t="shared" si="259"/>
        <v>0</v>
      </c>
    </row>
    <row r="445" spans="1:29" x14ac:dyDescent="0.25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73"/>
        <v>0</v>
      </c>
      <c r="I445" s="6">
        <f t="shared" si="274"/>
        <v>0</v>
      </c>
      <c r="K445" s="6">
        <f t="shared" si="275"/>
        <v>0</v>
      </c>
      <c r="M445" s="6">
        <f t="shared" si="276"/>
        <v>0</v>
      </c>
      <c r="O445" s="6">
        <f t="shared" si="277"/>
        <v>0</v>
      </c>
      <c r="Q445" s="6">
        <f t="shared" si="278"/>
        <v>0</v>
      </c>
      <c r="S445" s="6">
        <f t="shared" si="279"/>
        <v>0</v>
      </c>
      <c r="T445" s="41"/>
      <c r="U445" s="6">
        <f t="shared" si="280"/>
        <v>0</v>
      </c>
      <c r="V445" s="41"/>
      <c r="W445" s="6">
        <f t="shared" si="284"/>
        <v>0</v>
      </c>
      <c r="X445" s="41">
        <f t="shared" si="255"/>
        <v>0</v>
      </c>
      <c r="Y445" s="5">
        <f t="shared" si="256"/>
        <v>0</v>
      </c>
      <c r="Z445" s="41">
        <f t="shared" si="257"/>
        <v>0</v>
      </c>
      <c r="AA445" s="15">
        <v>0</v>
      </c>
      <c r="AB445" s="41">
        <f t="shared" si="258"/>
        <v>0</v>
      </c>
      <c r="AC445" s="42">
        <f t="shared" si="259"/>
        <v>0</v>
      </c>
    </row>
    <row r="446" spans="1:29" x14ac:dyDescent="0.25">
      <c r="B446" s="31" t="s">
        <v>114</v>
      </c>
      <c r="E446" s="5">
        <v>0</v>
      </c>
      <c r="F446" s="39"/>
      <c r="G446" s="6">
        <f t="shared" si="273"/>
        <v>0</v>
      </c>
      <c r="I446" s="6">
        <f t="shared" si="274"/>
        <v>0</v>
      </c>
      <c r="K446" s="6">
        <f t="shared" si="275"/>
        <v>0</v>
      </c>
      <c r="M446" s="6">
        <f t="shared" si="276"/>
        <v>0</v>
      </c>
      <c r="O446" s="6">
        <f t="shared" si="277"/>
        <v>0</v>
      </c>
      <c r="Q446" s="6">
        <f t="shared" si="278"/>
        <v>0</v>
      </c>
      <c r="S446" s="6">
        <f t="shared" si="279"/>
        <v>0</v>
      </c>
      <c r="T446" s="41"/>
      <c r="U446" s="6">
        <f t="shared" si="280"/>
        <v>0</v>
      </c>
      <c r="V446" s="41"/>
      <c r="W446" s="6">
        <f t="shared" si="284"/>
        <v>0</v>
      </c>
      <c r="X446" s="41">
        <f t="shared" si="255"/>
        <v>0</v>
      </c>
      <c r="Y446" s="5">
        <f t="shared" si="256"/>
        <v>0</v>
      </c>
      <c r="Z446" s="41">
        <f t="shared" si="257"/>
        <v>0</v>
      </c>
      <c r="AA446" s="15">
        <v>0</v>
      </c>
      <c r="AB446" s="41">
        <f t="shared" si="258"/>
        <v>0</v>
      </c>
      <c r="AC446" s="42">
        <f t="shared" si="259"/>
        <v>0</v>
      </c>
    </row>
    <row r="447" spans="1:29" ht="15" customHeight="1" x14ac:dyDescent="0.25">
      <c r="B447" s="31" t="s">
        <v>106</v>
      </c>
      <c r="E447" s="5">
        <f>426000*0.5</f>
        <v>213000</v>
      </c>
      <c r="F447" s="39"/>
      <c r="G447" s="6">
        <f t="shared" si="273"/>
        <v>0</v>
      </c>
      <c r="I447" s="6">
        <f t="shared" si="274"/>
        <v>0</v>
      </c>
      <c r="J447" s="40">
        <v>1</v>
      </c>
      <c r="K447" s="6">
        <f t="shared" si="275"/>
        <v>213000</v>
      </c>
      <c r="M447" s="6">
        <f t="shared" si="276"/>
        <v>0</v>
      </c>
      <c r="O447" s="6">
        <f t="shared" si="277"/>
        <v>0</v>
      </c>
      <c r="Q447" s="6">
        <f t="shared" si="278"/>
        <v>0</v>
      </c>
      <c r="S447" s="6">
        <f t="shared" si="279"/>
        <v>0</v>
      </c>
      <c r="T447" s="41"/>
      <c r="U447" s="6">
        <f t="shared" si="280"/>
        <v>0</v>
      </c>
      <c r="V447" s="41"/>
      <c r="W447" s="6">
        <f t="shared" si="284"/>
        <v>0</v>
      </c>
      <c r="X447" s="41">
        <f t="shared" si="255"/>
        <v>1</v>
      </c>
      <c r="Y447" s="5">
        <f t="shared" si="256"/>
        <v>213000</v>
      </c>
      <c r="Z447" s="41">
        <f t="shared" si="257"/>
        <v>1</v>
      </c>
      <c r="AA447" s="15">
        <v>1</v>
      </c>
      <c r="AB447" s="41">
        <f t="shared" si="258"/>
        <v>0</v>
      </c>
      <c r="AC447" s="42">
        <f t="shared" si="259"/>
        <v>0</v>
      </c>
    </row>
    <row r="448" spans="1:29" x14ac:dyDescent="0.25">
      <c r="B448" s="31" t="s">
        <v>136</v>
      </c>
      <c r="E448" s="5">
        <f>1278000*0.5</f>
        <v>639000</v>
      </c>
      <c r="F448" s="39"/>
      <c r="G448" s="6">
        <f t="shared" si="273"/>
        <v>0</v>
      </c>
      <c r="I448" s="6">
        <f t="shared" si="274"/>
        <v>0</v>
      </c>
      <c r="K448" s="6">
        <f t="shared" si="275"/>
        <v>0</v>
      </c>
      <c r="M448" s="6">
        <f t="shared" si="276"/>
        <v>0</v>
      </c>
      <c r="O448" s="6">
        <f t="shared" si="277"/>
        <v>0</v>
      </c>
      <c r="Q448" s="6">
        <f t="shared" si="278"/>
        <v>0</v>
      </c>
      <c r="S448" s="6">
        <f t="shared" si="279"/>
        <v>0</v>
      </c>
      <c r="T448" s="41">
        <v>1</v>
      </c>
      <c r="U448" s="6">
        <f t="shared" si="280"/>
        <v>639000</v>
      </c>
      <c r="V448" s="41">
        <v>1</v>
      </c>
      <c r="W448" s="6">
        <f t="shared" si="284"/>
        <v>639000</v>
      </c>
      <c r="X448" s="41">
        <f t="shared" si="255"/>
        <v>1</v>
      </c>
      <c r="Y448" s="5">
        <f t="shared" si="256"/>
        <v>639000</v>
      </c>
      <c r="Z448" s="41">
        <f t="shared" si="257"/>
        <v>1</v>
      </c>
      <c r="AA448" s="15">
        <v>1</v>
      </c>
      <c r="AB448" s="41">
        <f t="shared" si="258"/>
        <v>0</v>
      </c>
      <c r="AC448" s="42">
        <f t="shared" si="259"/>
        <v>0</v>
      </c>
    </row>
    <row r="449" spans="1:29" x14ac:dyDescent="0.25">
      <c r="B449" s="31" t="s">
        <v>119</v>
      </c>
      <c r="E449" s="5">
        <f t="shared" ref="E449:E454" si="285">426000*0.5</f>
        <v>213000</v>
      </c>
      <c r="F449" s="39"/>
      <c r="G449" s="6">
        <f t="shared" si="273"/>
        <v>0</v>
      </c>
      <c r="I449" s="6">
        <f t="shared" si="274"/>
        <v>0</v>
      </c>
      <c r="K449" s="6">
        <f t="shared" si="275"/>
        <v>0</v>
      </c>
      <c r="M449" s="6">
        <f t="shared" si="276"/>
        <v>0</v>
      </c>
      <c r="O449" s="6">
        <f t="shared" si="277"/>
        <v>0</v>
      </c>
      <c r="Q449" s="6">
        <f t="shared" si="278"/>
        <v>0</v>
      </c>
      <c r="S449" s="6">
        <f t="shared" si="279"/>
        <v>0</v>
      </c>
      <c r="T449" s="41">
        <v>1</v>
      </c>
      <c r="U449" s="6">
        <f t="shared" si="280"/>
        <v>213000</v>
      </c>
      <c r="V449" s="41">
        <v>1</v>
      </c>
      <c r="W449" s="6">
        <f t="shared" si="284"/>
        <v>213000</v>
      </c>
      <c r="X449" s="41">
        <f t="shared" si="255"/>
        <v>1</v>
      </c>
      <c r="Y449" s="5">
        <f t="shared" si="256"/>
        <v>213000</v>
      </c>
      <c r="Z449" s="41">
        <f t="shared" si="257"/>
        <v>1</v>
      </c>
      <c r="AA449" s="15">
        <v>1</v>
      </c>
      <c r="AB449" s="41">
        <f t="shared" si="258"/>
        <v>0</v>
      </c>
      <c r="AC449" s="42">
        <f t="shared" si="259"/>
        <v>0</v>
      </c>
    </row>
    <row r="450" spans="1:29" x14ac:dyDescent="0.25">
      <c r="B450" s="31" t="s">
        <v>137</v>
      </c>
      <c r="E450" s="5">
        <f t="shared" si="285"/>
        <v>213000</v>
      </c>
      <c r="F450" s="39"/>
      <c r="G450" s="6">
        <f t="shared" si="273"/>
        <v>0</v>
      </c>
      <c r="I450" s="6">
        <f t="shared" si="274"/>
        <v>0</v>
      </c>
      <c r="K450" s="6">
        <f t="shared" si="275"/>
        <v>0</v>
      </c>
      <c r="M450" s="6">
        <f t="shared" si="276"/>
        <v>0</v>
      </c>
      <c r="O450" s="6">
        <f t="shared" si="277"/>
        <v>0</v>
      </c>
      <c r="Q450" s="6">
        <f t="shared" si="278"/>
        <v>0</v>
      </c>
      <c r="S450" s="6">
        <f t="shared" si="279"/>
        <v>0</v>
      </c>
      <c r="T450" s="41">
        <v>1</v>
      </c>
      <c r="U450" s="6">
        <f t="shared" si="280"/>
        <v>213000</v>
      </c>
      <c r="V450" s="41">
        <v>1</v>
      </c>
      <c r="W450" s="6">
        <f t="shared" si="284"/>
        <v>213000</v>
      </c>
      <c r="X450" s="41">
        <f t="shared" si="255"/>
        <v>1</v>
      </c>
      <c r="Y450" s="5">
        <f t="shared" si="256"/>
        <v>213000</v>
      </c>
      <c r="Z450" s="41">
        <f t="shared" si="257"/>
        <v>1</v>
      </c>
      <c r="AA450" s="15">
        <v>1</v>
      </c>
      <c r="AB450" s="41">
        <f t="shared" si="258"/>
        <v>0</v>
      </c>
      <c r="AC450" s="42">
        <f t="shared" si="259"/>
        <v>0</v>
      </c>
    </row>
    <row r="451" spans="1:29" x14ac:dyDescent="0.25">
      <c r="B451" s="31" t="s">
        <v>138</v>
      </c>
      <c r="E451" s="5">
        <f t="shared" si="285"/>
        <v>213000</v>
      </c>
      <c r="F451" s="39"/>
      <c r="G451" s="6">
        <f t="shared" si="273"/>
        <v>0</v>
      </c>
      <c r="I451" s="6">
        <f t="shared" si="274"/>
        <v>0</v>
      </c>
      <c r="K451" s="6">
        <f t="shared" si="275"/>
        <v>0</v>
      </c>
      <c r="M451" s="6">
        <f t="shared" si="276"/>
        <v>0</v>
      </c>
      <c r="O451" s="6">
        <f t="shared" si="277"/>
        <v>0</v>
      </c>
      <c r="Q451" s="6">
        <f t="shared" si="278"/>
        <v>0</v>
      </c>
      <c r="S451" s="6">
        <f t="shared" si="279"/>
        <v>0</v>
      </c>
      <c r="T451" s="41">
        <v>1</v>
      </c>
      <c r="U451" s="6">
        <f t="shared" si="280"/>
        <v>213000</v>
      </c>
      <c r="V451" s="41">
        <v>1</v>
      </c>
      <c r="W451" s="6">
        <f t="shared" si="284"/>
        <v>213000</v>
      </c>
      <c r="X451" s="41">
        <f t="shared" si="255"/>
        <v>1</v>
      </c>
      <c r="Y451" s="5">
        <f t="shared" si="256"/>
        <v>213000</v>
      </c>
      <c r="Z451" s="41">
        <f t="shared" si="257"/>
        <v>1</v>
      </c>
      <c r="AA451" s="15">
        <v>1</v>
      </c>
      <c r="AB451" s="41">
        <f t="shared" si="258"/>
        <v>0</v>
      </c>
      <c r="AC451" s="42">
        <f t="shared" si="259"/>
        <v>0</v>
      </c>
    </row>
    <row r="452" spans="1:29" x14ac:dyDescent="0.25">
      <c r="B452" s="31" t="s">
        <v>139</v>
      </c>
      <c r="E452" s="5">
        <f t="shared" si="285"/>
        <v>213000</v>
      </c>
      <c r="F452" s="39"/>
      <c r="G452" s="6">
        <f t="shared" si="273"/>
        <v>0</v>
      </c>
      <c r="I452" s="6">
        <f t="shared" si="274"/>
        <v>0</v>
      </c>
      <c r="K452" s="6">
        <f t="shared" si="275"/>
        <v>0</v>
      </c>
      <c r="M452" s="6">
        <f t="shared" si="276"/>
        <v>0</v>
      </c>
      <c r="O452" s="6">
        <f t="shared" si="277"/>
        <v>0</v>
      </c>
      <c r="Q452" s="6">
        <f t="shared" si="278"/>
        <v>0</v>
      </c>
      <c r="S452" s="6">
        <f t="shared" si="279"/>
        <v>0</v>
      </c>
      <c r="T452" s="41">
        <v>1</v>
      </c>
      <c r="U452" s="6">
        <f t="shared" si="280"/>
        <v>213000</v>
      </c>
      <c r="V452" s="41">
        <v>1</v>
      </c>
      <c r="W452" s="6">
        <f t="shared" si="284"/>
        <v>213000</v>
      </c>
      <c r="X452" s="41">
        <f t="shared" si="255"/>
        <v>1</v>
      </c>
      <c r="Y452" s="5">
        <f t="shared" si="256"/>
        <v>213000</v>
      </c>
      <c r="Z452" s="41">
        <f t="shared" si="257"/>
        <v>1</v>
      </c>
      <c r="AA452" s="15">
        <v>1</v>
      </c>
      <c r="AB452" s="41">
        <f t="shared" si="258"/>
        <v>0</v>
      </c>
      <c r="AC452" s="42">
        <f t="shared" si="259"/>
        <v>0</v>
      </c>
    </row>
    <row r="453" spans="1:29" x14ac:dyDescent="0.25">
      <c r="B453" s="31" t="s">
        <v>140</v>
      </c>
      <c r="E453" s="5">
        <f t="shared" si="285"/>
        <v>213000</v>
      </c>
      <c r="F453" s="39"/>
      <c r="G453" s="6">
        <f t="shared" si="273"/>
        <v>0</v>
      </c>
      <c r="I453" s="6">
        <f t="shared" si="274"/>
        <v>0</v>
      </c>
      <c r="K453" s="6">
        <f t="shared" si="275"/>
        <v>0</v>
      </c>
      <c r="M453" s="6">
        <f t="shared" si="276"/>
        <v>0</v>
      </c>
      <c r="O453" s="6">
        <f t="shared" si="277"/>
        <v>0</v>
      </c>
      <c r="Q453" s="6">
        <f t="shared" si="278"/>
        <v>0</v>
      </c>
      <c r="S453" s="6">
        <f t="shared" si="279"/>
        <v>0</v>
      </c>
      <c r="T453" s="41">
        <v>1</v>
      </c>
      <c r="U453" s="6">
        <f t="shared" ref="U453:U484" si="286">+T453*E453</f>
        <v>213000</v>
      </c>
      <c r="V453" s="41">
        <v>1</v>
      </c>
      <c r="W453" s="6">
        <f t="shared" si="284"/>
        <v>213000</v>
      </c>
      <c r="X453" s="41">
        <f t="shared" si="255"/>
        <v>1</v>
      </c>
      <c r="Y453" s="5">
        <f t="shared" si="256"/>
        <v>213000</v>
      </c>
      <c r="Z453" s="41">
        <f t="shared" si="257"/>
        <v>1</v>
      </c>
      <c r="AA453" s="15">
        <v>1</v>
      </c>
      <c r="AB453" s="41">
        <f t="shared" si="258"/>
        <v>0</v>
      </c>
      <c r="AC453" s="42">
        <f t="shared" si="259"/>
        <v>0</v>
      </c>
    </row>
    <row r="454" spans="1:29" x14ac:dyDescent="0.25">
      <c r="B454" s="31" t="s">
        <v>134</v>
      </c>
      <c r="E454" s="5">
        <f t="shared" si="285"/>
        <v>213000</v>
      </c>
      <c r="F454" s="39"/>
      <c r="G454" s="6">
        <f t="shared" si="273"/>
        <v>0</v>
      </c>
      <c r="I454" s="6">
        <f t="shared" si="274"/>
        <v>0</v>
      </c>
      <c r="K454" s="6">
        <f t="shared" si="275"/>
        <v>0</v>
      </c>
      <c r="M454" s="6">
        <f t="shared" si="276"/>
        <v>0</v>
      </c>
      <c r="O454" s="6">
        <f t="shared" si="277"/>
        <v>0</v>
      </c>
      <c r="Q454" s="6">
        <f t="shared" si="278"/>
        <v>0</v>
      </c>
      <c r="S454" s="6">
        <f t="shared" si="279"/>
        <v>0</v>
      </c>
      <c r="T454" s="41">
        <v>1</v>
      </c>
      <c r="U454" s="6">
        <f t="shared" si="286"/>
        <v>213000</v>
      </c>
      <c r="V454" s="41">
        <v>1</v>
      </c>
      <c r="W454" s="6">
        <f t="shared" si="284"/>
        <v>213000</v>
      </c>
      <c r="X454" s="41">
        <f t="shared" ref="X454:X517" si="287">F454+H454+J454+L454+N454+P454+R454+T454</f>
        <v>1</v>
      </c>
      <c r="Y454" s="5">
        <f t="shared" ref="Y454:Y517" si="288">G454+I454+K454+M454+O454+Q454+S454+U454</f>
        <v>213000</v>
      </c>
      <c r="Z454" s="41">
        <f t="shared" ref="Z454:Z517" si="289">F454+H454+J454+L454+N454+P454+R454+V454</f>
        <v>1</v>
      </c>
      <c r="AA454" s="15">
        <v>1</v>
      </c>
      <c r="AB454" s="41">
        <f t="shared" ref="AB454:AB517" si="290">Z454-AA454</f>
        <v>0</v>
      </c>
      <c r="AC454" s="42">
        <f t="shared" ref="AC454:AC517" si="291">AB454*E454</f>
        <v>0</v>
      </c>
    </row>
    <row r="455" spans="1:29" x14ac:dyDescent="0.25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73"/>
        <v>0</v>
      </c>
      <c r="I455" s="6">
        <f t="shared" si="274"/>
        <v>0</v>
      </c>
      <c r="K455" s="6">
        <f t="shared" si="275"/>
        <v>0</v>
      </c>
      <c r="M455" s="6">
        <f t="shared" si="276"/>
        <v>0</v>
      </c>
      <c r="O455" s="6">
        <f t="shared" si="277"/>
        <v>0</v>
      </c>
      <c r="Q455" s="6">
        <f t="shared" si="278"/>
        <v>0</v>
      </c>
      <c r="S455" s="6">
        <f t="shared" si="279"/>
        <v>0</v>
      </c>
      <c r="T455" s="41"/>
      <c r="U455" s="6">
        <f t="shared" si="286"/>
        <v>0</v>
      </c>
      <c r="V455" s="41"/>
      <c r="W455" s="6">
        <f t="shared" si="281"/>
        <v>0</v>
      </c>
      <c r="X455" s="41">
        <f t="shared" si="287"/>
        <v>0</v>
      </c>
      <c r="Y455" s="5">
        <f t="shared" si="288"/>
        <v>0</v>
      </c>
      <c r="Z455" s="41">
        <f t="shared" si="289"/>
        <v>0</v>
      </c>
      <c r="AA455" s="15">
        <v>0</v>
      </c>
      <c r="AB455" s="41">
        <f t="shared" si="290"/>
        <v>0</v>
      </c>
      <c r="AC455" s="42">
        <f t="shared" si="291"/>
        <v>0</v>
      </c>
    </row>
    <row r="456" spans="1:29" x14ac:dyDescent="0.25">
      <c r="B456" s="31" t="s">
        <v>114</v>
      </c>
      <c r="E456" s="5">
        <v>0</v>
      </c>
      <c r="F456" s="39"/>
      <c r="G456" s="6">
        <f t="shared" si="273"/>
        <v>0</v>
      </c>
      <c r="I456" s="6">
        <f t="shared" si="274"/>
        <v>0</v>
      </c>
      <c r="K456" s="6">
        <f t="shared" si="275"/>
        <v>0</v>
      </c>
      <c r="M456" s="6">
        <f t="shared" si="276"/>
        <v>0</v>
      </c>
      <c r="O456" s="6">
        <f t="shared" si="277"/>
        <v>0</v>
      </c>
      <c r="Q456" s="6">
        <f t="shared" si="278"/>
        <v>0</v>
      </c>
      <c r="S456" s="6">
        <f t="shared" si="279"/>
        <v>0</v>
      </c>
      <c r="T456" s="41"/>
      <c r="U456" s="6">
        <f t="shared" si="286"/>
        <v>0</v>
      </c>
      <c r="V456" s="41"/>
      <c r="W456" s="6">
        <f t="shared" si="281"/>
        <v>0</v>
      </c>
      <c r="X456" s="41">
        <f t="shared" si="287"/>
        <v>0</v>
      </c>
      <c r="Y456" s="5">
        <f t="shared" si="288"/>
        <v>0</v>
      </c>
      <c r="Z456" s="41">
        <f t="shared" si="289"/>
        <v>0</v>
      </c>
      <c r="AA456" s="15">
        <v>0</v>
      </c>
      <c r="AB456" s="41">
        <f t="shared" si="290"/>
        <v>0</v>
      </c>
      <c r="AC456" s="42">
        <f t="shared" si="291"/>
        <v>0</v>
      </c>
    </row>
    <row r="457" spans="1:29" ht="15" customHeight="1" x14ac:dyDescent="0.25">
      <c r="B457" s="31" t="s">
        <v>106</v>
      </c>
      <c r="E457" s="5">
        <f>426000*0.5</f>
        <v>213000</v>
      </c>
      <c r="F457" s="39"/>
      <c r="G457" s="6">
        <f t="shared" si="273"/>
        <v>0</v>
      </c>
      <c r="I457" s="6">
        <f t="shared" si="274"/>
        <v>0</v>
      </c>
      <c r="J457" s="40">
        <v>1</v>
      </c>
      <c r="K457" s="6">
        <f t="shared" si="275"/>
        <v>213000</v>
      </c>
      <c r="M457" s="6">
        <f t="shared" si="276"/>
        <v>0</v>
      </c>
      <c r="O457" s="6">
        <f t="shared" si="277"/>
        <v>0</v>
      </c>
      <c r="Q457" s="6">
        <f t="shared" si="278"/>
        <v>0</v>
      </c>
      <c r="S457" s="6">
        <f t="shared" si="279"/>
        <v>0</v>
      </c>
      <c r="T457" s="41"/>
      <c r="U457" s="6">
        <f t="shared" si="286"/>
        <v>0</v>
      </c>
      <c r="V457" s="41"/>
      <c r="W457" s="6">
        <f t="shared" si="281"/>
        <v>0</v>
      </c>
      <c r="X457" s="41">
        <f t="shared" si="287"/>
        <v>1</v>
      </c>
      <c r="Y457" s="5">
        <f t="shared" si="288"/>
        <v>213000</v>
      </c>
      <c r="Z457" s="41">
        <f t="shared" si="289"/>
        <v>1</v>
      </c>
      <c r="AA457" s="15">
        <v>1</v>
      </c>
      <c r="AB457" s="41">
        <f t="shared" si="290"/>
        <v>0</v>
      </c>
      <c r="AC457" s="42">
        <f t="shared" si="291"/>
        <v>0</v>
      </c>
    </row>
    <row r="458" spans="1:29" ht="15" customHeight="1" x14ac:dyDescent="0.25">
      <c r="B458" s="31" t="s">
        <v>136</v>
      </c>
      <c r="E458" s="5">
        <f>1278000*0.5</f>
        <v>639000</v>
      </c>
      <c r="F458" s="39"/>
      <c r="G458" s="6">
        <f t="shared" si="273"/>
        <v>0</v>
      </c>
      <c r="I458" s="6">
        <f t="shared" si="274"/>
        <v>0</v>
      </c>
      <c r="K458" s="6">
        <f t="shared" si="275"/>
        <v>0</v>
      </c>
      <c r="L458" s="40">
        <v>1</v>
      </c>
      <c r="M458" s="6">
        <f t="shared" si="276"/>
        <v>639000</v>
      </c>
      <c r="O458" s="6">
        <f t="shared" si="277"/>
        <v>0</v>
      </c>
      <c r="Q458" s="6">
        <f t="shared" si="278"/>
        <v>0</v>
      </c>
      <c r="S458" s="6">
        <f t="shared" si="279"/>
        <v>0</v>
      </c>
      <c r="T458" s="41"/>
      <c r="U458" s="6">
        <f t="shared" si="286"/>
        <v>0</v>
      </c>
      <c r="V458" s="41"/>
      <c r="W458" s="6">
        <f t="shared" si="281"/>
        <v>0</v>
      </c>
      <c r="X458" s="41">
        <f t="shared" si="287"/>
        <v>1</v>
      </c>
      <c r="Y458" s="5">
        <f t="shared" si="288"/>
        <v>639000</v>
      </c>
      <c r="Z458" s="41">
        <f t="shared" si="289"/>
        <v>1</v>
      </c>
      <c r="AA458" s="15">
        <v>1</v>
      </c>
      <c r="AB458" s="41">
        <f t="shared" si="290"/>
        <v>0</v>
      </c>
      <c r="AC458" s="42">
        <f t="shared" si="291"/>
        <v>0</v>
      </c>
    </row>
    <row r="459" spans="1:29" x14ac:dyDescent="0.25">
      <c r="B459" s="31" t="s">
        <v>119</v>
      </c>
      <c r="E459" s="5">
        <f t="shared" ref="E459:E464" si="292">426000*0.5</f>
        <v>213000</v>
      </c>
      <c r="F459" s="39"/>
      <c r="G459" s="6">
        <f t="shared" si="273"/>
        <v>0</v>
      </c>
      <c r="I459" s="6">
        <f t="shared" si="274"/>
        <v>0</v>
      </c>
      <c r="K459" s="6">
        <f t="shared" si="275"/>
        <v>0</v>
      </c>
      <c r="L459" s="40">
        <v>0.5</v>
      </c>
      <c r="M459" s="6">
        <f t="shared" si="276"/>
        <v>106500</v>
      </c>
      <c r="O459" s="6">
        <f t="shared" si="277"/>
        <v>0</v>
      </c>
      <c r="Q459" s="6">
        <f t="shared" si="278"/>
        <v>0</v>
      </c>
      <c r="S459" s="6">
        <f t="shared" si="279"/>
        <v>0</v>
      </c>
      <c r="T459" s="41">
        <v>0.5</v>
      </c>
      <c r="U459" s="6">
        <f t="shared" si="286"/>
        <v>106500</v>
      </c>
      <c r="V459" s="41">
        <v>0.5</v>
      </c>
      <c r="W459" s="6">
        <f t="shared" ref="W459:W464" si="293">V459*E459</f>
        <v>106500</v>
      </c>
      <c r="X459" s="41">
        <f t="shared" si="287"/>
        <v>1</v>
      </c>
      <c r="Y459" s="5">
        <f t="shared" si="288"/>
        <v>213000</v>
      </c>
      <c r="Z459" s="41">
        <f t="shared" si="289"/>
        <v>1</v>
      </c>
      <c r="AA459" s="15">
        <v>1</v>
      </c>
      <c r="AB459" s="41">
        <f t="shared" si="290"/>
        <v>0</v>
      </c>
      <c r="AC459" s="42">
        <f t="shared" si="291"/>
        <v>0</v>
      </c>
    </row>
    <row r="460" spans="1:29" x14ac:dyDescent="0.25">
      <c r="B460" s="31" t="s">
        <v>137</v>
      </c>
      <c r="E460" s="5">
        <f t="shared" si="292"/>
        <v>213000</v>
      </c>
      <c r="F460" s="39"/>
      <c r="G460" s="6">
        <f t="shared" si="273"/>
        <v>0</v>
      </c>
      <c r="I460" s="6">
        <f t="shared" si="274"/>
        <v>0</v>
      </c>
      <c r="K460" s="6">
        <f t="shared" si="275"/>
        <v>0</v>
      </c>
      <c r="M460" s="6">
        <f t="shared" si="276"/>
        <v>0</v>
      </c>
      <c r="O460" s="6">
        <f t="shared" si="277"/>
        <v>0</v>
      </c>
      <c r="Q460" s="6">
        <f t="shared" si="278"/>
        <v>0</v>
      </c>
      <c r="S460" s="6">
        <f t="shared" si="279"/>
        <v>0</v>
      </c>
      <c r="T460" s="41">
        <v>1</v>
      </c>
      <c r="U460" s="6">
        <f t="shared" si="286"/>
        <v>213000</v>
      </c>
      <c r="V460" s="41">
        <v>1</v>
      </c>
      <c r="W460" s="6">
        <f t="shared" si="293"/>
        <v>213000</v>
      </c>
      <c r="X460" s="41">
        <f t="shared" si="287"/>
        <v>1</v>
      </c>
      <c r="Y460" s="5">
        <f t="shared" si="288"/>
        <v>213000</v>
      </c>
      <c r="Z460" s="41">
        <f t="shared" si="289"/>
        <v>1</v>
      </c>
      <c r="AA460" s="15">
        <v>1</v>
      </c>
      <c r="AB460" s="41">
        <f t="shared" si="290"/>
        <v>0</v>
      </c>
      <c r="AC460" s="42">
        <f t="shared" si="291"/>
        <v>0</v>
      </c>
    </row>
    <row r="461" spans="1:29" x14ac:dyDescent="0.25">
      <c r="B461" s="31" t="s">
        <v>138</v>
      </c>
      <c r="E461" s="5">
        <f t="shared" si="292"/>
        <v>213000</v>
      </c>
      <c r="F461" s="39"/>
      <c r="G461" s="6">
        <f t="shared" si="273"/>
        <v>0</v>
      </c>
      <c r="I461" s="6">
        <f t="shared" si="274"/>
        <v>0</v>
      </c>
      <c r="K461" s="6">
        <f t="shared" si="275"/>
        <v>0</v>
      </c>
      <c r="M461" s="6">
        <f t="shared" si="276"/>
        <v>0</v>
      </c>
      <c r="O461" s="6">
        <f t="shared" si="277"/>
        <v>0</v>
      </c>
      <c r="Q461" s="6">
        <f t="shared" si="278"/>
        <v>0</v>
      </c>
      <c r="S461" s="6">
        <f t="shared" si="279"/>
        <v>0</v>
      </c>
      <c r="T461" s="41">
        <v>1</v>
      </c>
      <c r="U461" s="6">
        <f t="shared" si="286"/>
        <v>213000</v>
      </c>
      <c r="V461" s="41">
        <v>1</v>
      </c>
      <c r="W461" s="6">
        <f t="shared" si="293"/>
        <v>213000</v>
      </c>
      <c r="X461" s="41">
        <f t="shared" si="287"/>
        <v>1</v>
      </c>
      <c r="Y461" s="5">
        <f t="shared" si="288"/>
        <v>213000</v>
      </c>
      <c r="Z461" s="41">
        <f t="shared" si="289"/>
        <v>1</v>
      </c>
      <c r="AA461" s="15">
        <v>1</v>
      </c>
      <c r="AB461" s="41">
        <f t="shared" si="290"/>
        <v>0</v>
      </c>
      <c r="AC461" s="42">
        <f t="shared" si="291"/>
        <v>0</v>
      </c>
    </row>
    <row r="462" spans="1:29" x14ac:dyDescent="0.25">
      <c r="B462" s="31" t="s">
        <v>139</v>
      </c>
      <c r="E462" s="5">
        <f t="shared" si="292"/>
        <v>213000</v>
      </c>
      <c r="F462" s="39"/>
      <c r="G462" s="6">
        <f t="shared" si="273"/>
        <v>0</v>
      </c>
      <c r="I462" s="6">
        <f t="shared" si="274"/>
        <v>0</v>
      </c>
      <c r="K462" s="6">
        <f t="shared" si="275"/>
        <v>0</v>
      </c>
      <c r="M462" s="6">
        <f t="shared" si="276"/>
        <v>0</v>
      </c>
      <c r="O462" s="6">
        <f t="shared" si="277"/>
        <v>0</v>
      </c>
      <c r="Q462" s="6">
        <f t="shared" si="278"/>
        <v>0</v>
      </c>
      <c r="S462" s="6">
        <f t="shared" si="279"/>
        <v>0</v>
      </c>
      <c r="T462" s="41">
        <v>1</v>
      </c>
      <c r="U462" s="6">
        <f t="shared" si="286"/>
        <v>213000</v>
      </c>
      <c r="V462" s="41">
        <v>1</v>
      </c>
      <c r="W462" s="6">
        <f t="shared" si="293"/>
        <v>213000</v>
      </c>
      <c r="X462" s="41">
        <f t="shared" si="287"/>
        <v>1</v>
      </c>
      <c r="Y462" s="5">
        <f t="shared" si="288"/>
        <v>213000</v>
      </c>
      <c r="Z462" s="41">
        <f t="shared" si="289"/>
        <v>1</v>
      </c>
      <c r="AA462" s="15">
        <v>1</v>
      </c>
      <c r="AB462" s="41">
        <f t="shared" si="290"/>
        <v>0</v>
      </c>
      <c r="AC462" s="42">
        <f t="shared" si="291"/>
        <v>0</v>
      </c>
    </row>
    <row r="463" spans="1:29" x14ac:dyDescent="0.25">
      <c r="B463" s="31" t="s">
        <v>140</v>
      </c>
      <c r="E463" s="5">
        <f t="shared" si="292"/>
        <v>213000</v>
      </c>
      <c r="F463" s="39"/>
      <c r="G463" s="6">
        <f t="shared" si="273"/>
        <v>0</v>
      </c>
      <c r="I463" s="6">
        <f t="shared" si="274"/>
        <v>0</v>
      </c>
      <c r="K463" s="6">
        <f t="shared" si="275"/>
        <v>0</v>
      </c>
      <c r="M463" s="6">
        <f t="shared" si="276"/>
        <v>0</v>
      </c>
      <c r="O463" s="6">
        <f t="shared" si="277"/>
        <v>0</v>
      </c>
      <c r="Q463" s="6">
        <f t="shared" si="278"/>
        <v>0</v>
      </c>
      <c r="S463" s="6">
        <f t="shared" si="279"/>
        <v>0</v>
      </c>
      <c r="T463" s="41">
        <v>1</v>
      </c>
      <c r="U463" s="6">
        <f t="shared" si="286"/>
        <v>213000</v>
      </c>
      <c r="V463" s="41">
        <v>1</v>
      </c>
      <c r="W463" s="6">
        <f t="shared" si="293"/>
        <v>213000</v>
      </c>
      <c r="X463" s="41">
        <f t="shared" si="287"/>
        <v>1</v>
      </c>
      <c r="Y463" s="5">
        <f t="shared" si="288"/>
        <v>213000</v>
      </c>
      <c r="Z463" s="41">
        <f t="shared" si="289"/>
        <v>1</v>
      </c>
      <c r="AA463" s="15">
        <v>1</v>
      </c>
      <c r="AB463" s="41">
        <f t="shared" si="290"/>
        <v>0</v>
      </c>
      <c r="AC463" s="42">
        <f t="shared" si="291"/>
        <v>0</v>
      </c>
    </row>
    <row r="464" spans="1:29" x14ac:dyDescent="0.25">
      <c r="B464" s="31" t="s">
        <v>134</v>
      </c>
      <c r="E464" s="5">
        <f t="shared" si="292"/>
        <v>213000</v>
      </c>
      <c r="F464" s="39"/>
      <c r="G464" s="6">
        <f t="shared" si="273"/>
        <v>0</v>
      </c>
      <c r="I464" s="6">
        <f t="shared" si="274"/>
        <v>0</v>
      </c>
      <c r="K464" s="6">
        <f t="shared" si="275"/>
        <v>0</v>
      </c>
      <c r="M464" s="6">
        <f t="shared" si="276"/>
        <v>0</v>
      </c>
      <c r="O464" s="6">
        <f t="shared" si="277"/>
        <v>0</v>
      </c>
      <c r="Q464" s="6">
        <f t="shared" si="278"/>
        <v>0</v>
      </c>
      <c r="S464" s="6">
        <f t="shared" si="279"/>
        <v>0</v>
      </c>
      <c r="T464" s="41">
        <v>1</v>
      </c>
      <c r="U464" s="6">
        <f t="shared" si="286"/>
        <v>213000</v>
      </c>
      <c r="V464" s="41">
        <v>1</v>
      </c>
      <c r="W464" s="6">
        <f t="shared" si="293"/>
        <v>213000</v>
      </c>
      <c r="X464" s="41">
        <f t="shared" si="287"/>
        <v>1</v>
      </c>
      <c r="Y464" s="5">
        <f t="shared" si="288"/>
        <v>213000</v>
      </c>
      <c r="Z464" s="41">
        <f t="shared" si="289"/>
        <v>1</v>
      </c>
      <c r="AA464" s="15">
        <v>1</v>
      </c>
      <c r="AB464" s="41">
        <f t="shared" si="290"/>
        <v>0</v>
      </c>
      <c r="AC464" s="42">
        <f t="shared" si="291"/>
        <v>0</v>
      </c>
    </row>
    <row r="465" spans="1:29" x14ac:dyDescent="0.25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73"/>
        <v>0</v>
      </c>
      <c r="I465" s="6">
        <f t="shared" si="274"/>
        <v>0</v>
      </c>
      <c r="K465" s="6">
        <f t="shared" si="275"/>
        <v>0</v>
      </c>
      <c r="M465" s="6">
        <f t="shared" si="276"/>
        <v>0</v>
      </c>
      <c r="O465" s="6">
        <f t="shared" si="277"/>
        <v>0</v>
      </c>
      <c r="Q465" s="6">
        <f t="shared" si="278"/>
        <v>0</v>
      </c>
      <c r="S465" s="6">
        <f t="shared" si="279"/>
        <v>0</v>
      </c>
      <c r="T465" s="41"/>
      <c r="U465" s="6">
        <f t="shared" si="286"/>
        <v>0</v>
      </c>
      <c r="V465" s="41"/>
      <c r="W465" s="6">
        <f t="shared" si="281"/>
        <v>0</v>
      </c>
      <c r="X465" s="41">
        <f t="shared" si="287"/>
        <v>0</v>
      </c>
      <c r="Y465" s="5">
        <f t="shared" si="288"/>
        <v>0</v>
      </c>
      <c r="Z465" s="41">
        <f t="shared" si="289"/>
        <v>0</v>
      </c>
      <c r="AA465" s="15">
        <v>0</v>
      </c>
      <c r="AB465" s="41">
        <f t="shared" si="290"/>
        <v>0</v>
      </c>
      <c r="AC465" s="42">
        <f t="shared" si="291"/>
        <v>0</v>
      </c>
    </row>
    <row r="466" spans="1:29" x14ac:dyDescent="0.25">
      <c r="B466" s="31" t="s">
        <v>114</v>
      </c>
      <c r="E466" s="5">
        <v>0</v>
      </c>
      <c r="F466" s="39"/>
      <c r="G466" s="6">
        <f t="shared" si="273"/>
        <v>0</v>
      </c>
      <c r="I466" s="6">
        <f t="shared" si="274"/>
        <v>0</v>
      </c>
      <c r="K466" s="6">
        <f t="shared" si="275"/>
        <v>0</v>
      </c>
      <c r="M466" s="6">
        <f t="shared" si="276"/>
        <v>0</v>
      </c>
      <c r="O466" s="6">
        <f t="shared" si="277"/>
        <v>0</v>
      </c>
      <c r="Q466" s="6">
        <f t="shared" si="278"/>
        <v>0</v>
      </c>
      <c r="S466" s="6">
        <f t="shared" si="279"/>
        <v>0</v>
      </c>
      <c r="T466" s="41"/>
      <c r="U466" s="6">
        <f t="shared" si="286"/>
        <v>0</v>
      </c>
      <c r="V466" s="41"/>
      <c r="W466" s="6">
        <f t="shared" si="281"/>
        <v>0</v>
      </c>
      <c r="X466" s="41">
        <f t="shared" si="287"/>
        <v>0</v>
      </c>
      <c r="Y466" s="5">
        <f t="shared" si="288"/>
        <v>0</v>
      </c>
      <c r="Z466" s="41">
        <f t="shared" si="289"/>
        <v>0</v>
      </c>
      <c r="AA466" s="15">
        <v>0</v>
      </c>
      <c r="AB466" s="41">
        <f t="shared" si="290"/>
        <v>0</v>
      </c>
      <c r="AC466" s="42">
        <f t="shared" si="291"/>
        <v>0</v>
      </c>
    </row>
    <row r="467" spans="1:29" x14ac:dyDescent="0.25">
      <c r="B467" s="31" t="s">
        <v>106</v>
      </c>
      <c r="E467" s="5">
        <v>639210</v>
      </c>
      <c r="F467" s="39"/>
      <c r="G467" s="6">
        <f t="shared" si="273"/>
        <v>0</v>
      </c>
      <c r="I467" s="6">
        <f t="shared" si="274"/>
        <v>0</v>
      </c>
      <c r="K467" s="6">
        <f t="shared" si="275"/>
        <v>0</v>
      </c>
      <c r="M467" s="6">
        <f t="shared" si="276"/>
        <v>0</v>
      </c>
      <c r="O467" s="6">
        <f t="shared" si="277"/>
        <v>0</v>
      </c>
      <c r="Q467" s="6">
        <f t="shared" si="278"/>
        <v>0</v>
      </c>
      <c r="S467" s="6">
        <f t="shared" si="279"/>
        <v>0</v>
      </c>
      <c r="T467" s="41">
        <v>1</v>
      </c>
      <c r="U467" s="6">
        <f t="shared" si="286"/>
        <v>639210</v>
      </c>
      <c r="V467" s="41">
        <v>1</v>
      </c>
      <c r="W467" s="6">
        <f t="shared" ref="W467:W469" si="294">V467*E467</f>
        <v>639210</v>
      </c>
      <c r="X467" s="41">
        <f t="shared" si="287"/>
        <v>1</v>
      </c>
      <c r="Y467" s="5">
        <f t="shared" si="288"/>
        <v>639210</v>
      </c>
      <c r="Z467" s="41">
        <f t="shared" si="289"/>
        <v>1</v>
      </c>
      <c r="AA467" s="15">
        <v>1</v>
      </c>
      <c r="AB467" s="41">
        <f t="shared" si="290"/>
        <v>0</v>
      </c>
      <c r="AC467" s="42">
        <f t="shared" si="291"/>
        <v>0</v>
      </c>
    </row>
    <row r="468" spans="1:29" x14ac:dyDescent="0.25">
      <c r="B468" s="31" t="s">
        <v>145</v>
      </c>
      <c r="E468" s="5">
        <v>1598025</v>
      </c>
      <c r="F468" s="39"/>
      <c r="G468" s="6">
        <f t="shared" si="273"/>
        <v>0</v>
      </c>
      <c r="I468" s="6">
        <f t="shared" si="274"/>
        <v>0</v>
      </c>
      <c r="K468" s="6">
        <f t="shared" si="275"/>
        <v>0</v>
      </c>
      <c r="M468" s="6">
        <f t="shared" si="276"/>
        <v>0</v>
      </c>
      <c r="O468" s="6">
        <f t="shared" si="277"/>
        <v>0</v>
      </c>
      <c r="Q468" s="6">
        <f t="shared" si="278"/>
        <v>0</v>
      </c>
      <c r="S468" s="6">
        <f t="shared" si="279"/>
        <v>0</v>
      </c>
      <c r="T468" s="41">
        <v>1</v>
      </c>
      <c r="U468" s="6">
        <f t="shared" si="286"/>
        <v>1598025</v>
      </c>
      <c r="V468" s="41">
        <v>1</v>
      </c>
      <c r="W468" s="6">
        <f t="shared" si="294"/>
        <v>1598025</v>
      </c>
      <c r="X468" s="41">
        <f t="shared" si="287"/>
        <v>1</v>
      </c>
      <c r="Y468" s="5">
        <f t="shared" si="288"/>
        <v>1598025</v>
      </c>
      <c r="Z468" s="41">
        <f t="shared" si="289"/>
        <v>1</v>
      </c>
      <c r="AA468" s="15">
        <v>1</v>
      </c>
      <c r="AB468" s="41">
        <f t="shared" si="290"/>
        <v>0</v>
      </c>
      <c r="AC468" s="42">
        <f t="shared" si="291"/>
        <v>0</v>
      </c>
    </row>
    <row r="469" spans="1:29" x14ac:dyDescent="0.25">
      <c r="B469" s="31" t="s">
        <v>110</v>
      </c>
      <c r="E469" s="5">
        <v>958815</v>
      </c>
      <c r="F469" s="39"/>
      <c r="G469" s="6">
        <f t="shared" si="273"/>
        <v>0</v>
      </c>
      <c r="I469" s="6">
        <f t="shared" si="274"/>
        <v>0</v>
      </c>
      <c r="K469" s="6">
        <f t="shared" si="275"/>
        <v>0</v>
      </c>
      <c r="M469" s="6">
        <f t="shared" si="276"/>
        <v>0</v>
      </c>
      <c r="O469" s="6">
        <f t="shared" si="277"/>
        <v>0</v>
      </c>
      <c r="Q469" s="6">
        <f t="shared" si="278"/>
        <v>0</v>
      </c>
      <c r="S469" s="6">
        <f t="shared" si="279"/>
        <v>0</v>
      </c>
      <c r="T469" s="41">
        <v>1</v>
      </c>
      <c r="U469" s="6">
        <f t="shared" si="286"/>
        <v>958815</v>
      </c>
      <c r="V469" s="41">
        <v>1</v>
      </c>
      <c r="W469" s="6">
        <f t="shared" si="294"/>
        <v>958815</v>
      </c>
      <c r="X469" s="41">
        <f t="shared" si="287"/>
        <v>1</v>
      </c>
      <c r="Y469" s="5">
        <f t="shared" si="288"/>
        <v>958815</v>
      </c>
      <c r="Z469" s="41">
        <f t="shared" si="289"/>
        <v>1</v>
      </c>
      <c r="AA469" s="15">
        <v>0.98</v>
      </c>
      <c r="AB469" s="41">
        <f t="shared" si="290"/>
        <v>2.0000000000000018E-2</v>
      </c>
      <c r="AC469" s="42">
        <f t="shared" si="291"/>
        <v>19176.300000000017</v>
      </c>
    </row>
    <row r="470" spans="1:29" x14ac:dyDescent="0.25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73"/>
        <v>0</v>
      </c>
      <c r="I470" s="6">
        <f t="shared" si="274"/>
        <v>0</v>
      </c>
      <c r="K470" s="6">
        <f t="shared" si="275"/>
        <v>0</v>
      </c>
      <c r="M470" s="6">
        <f t="shared" si="276"/>
        <v>0</v>
      </c>
      <c r="O470" s="6">
        <f t="shared" si="277"/>
        <v>0</v>
      </c>
      <c r="Q470" s="6">
        <f t="shared" si="278"/>
        <v>0</v>
      </c>
      <c r="S470" s="6">
        <f t="shared" si="279"/>
        <v>0</v>
      </c>
      <c r="T470" s="41"/>
      <c r="U470" s="6">
        <f t="shared" si="286"/>
        <v>0</v>
      </c>
      <c r="V470" s="41"/>
      <c r="W470" s="6">
        <f t="shared" si="281"/>
        <v>0</v>
      </c>
      <c r="X470" s="41">
        <f t="shared" si="287"/>
        <v>0</v>
      </c>
      <c r="Y470" s="5">
        <f t="shared" si="288"/>
        <v>0</v>
      </c>
      <c r="Z470" s="41">
        <f t="shared" si="289"/>
        <v>0</v>
      </c>
      <c r="AA470" s="15">
        <v>0</v>
      </c>
      <c r="AB470" s="41">
        <f t="shared" si="290"/>
        <v>0</v>
      </c>
      <c r="AC470" s="42">
        <f t="shared" si="291"/>
        <v>0</v>
      </c>
    </row>
    <row r="471" spans="1:29" x14ac:dyDescent="0.25">
      <c r="B471" s="35" t="s">
        <v>129</v>
      </c>
      <c r="C471" s="69">
        <v>1278420</v>
      </c>
      <c r="D471" s="67"/>
      <c r="E471" s="5"/>
      <c r="F471" s="39"/>
      <c r="G471" s="6">
        <f t="shared" si="273"/>
        <v>0</v>
      </c>
      <c r="I471" s="6">
        <f t="shared" si="274"/>
        <v>0</v>
      </c>
      <c r="K471" s="6">
        <f t="shared" si="275"/>
        <v>0</v>
      </c>
      <c r="M471" s="6">
        <f t="shared" si="276"/>
        <v>0</v>
      </c>
      <c r="O471" s="6">
        <f t="shared" si="277"/>
        <v>0</v>
      </c>
      <c r="Q471" s="6">
        <f t="shared" si="278"/>
        <v>0</v>
      </c>
      <c r="S471" s="6">
        <f t="shared" si="279"/>
        <v>0</v>
      </c>
      <c r="T471" s="41"/>
      <c r="U471" s="6">
        <f t="shared" si="286"/>
        <v>0</v>
      </c>
      <c r="V471" s="41"/>
      <c r="W471" s="6">
        <f t="shared" si="281"/>
        <v>0</v>
      </c>
      <c r="X471" s="41">
        <f t="shared" si="287"/>
        <v>0</v>
      </c>
      <c r="Y471" s="5">
        <f t="shared" si="288"/>
        <v>0</v>
      </c>
      <c r="Z471" s="41">
        <f t="shared" si="289"/>
        <v>0</v>
      </c>
      <c r="AA471" s="15">
        <v>0</v>
      </c>
      <c r="AB471" s="41">
        <f t="shared" si="290"/>
        <v>0</v>
      </c>
      <c r="AC471" s="42">
        <f t="shared" si="291"/>
        <v>0</v>
      </c>
    </row>
    <row r="472" spans="1:29" ht="15" customHeight="1" x14ac:dyDescent="0.25">
      <c r="B472" s="31" t="s">
        <v>33</v>
      </c>
      <c r="E472" s="5">
        <f>+C471*0.85</f>
        <v>1086657</v>
      </c>
      <c r="F472" s="39"/>
      <c r="M472" s="6">
        <f t="shared" si="276"/>
        <v>0</v>
      </c>
      <c r="N472" s="40">
        <v>0.25</v>
      </c>
      <c r="O472" s="6">
        <f t="shared" si="277"/>
        <v>271664.25</v>
      </c>
      <c r="Q472" s="6">
        <f t="shared" si="278"/>
        <v>0</v>
      </c>
      <c r="R472" s="40">
        <v>0.75</v>
      </c>
      <c r="S472" s="6">
        <f t="shared" si="279"/>
        <v>814992.75</v>
      </c>
      <c r="T472" s="41"/>
      <c r="U472" s="6">
        <f t="shared" si="286"/>
        <v>0</v>
      </c>
      <c r="V472" s="41"/>
      <c r="W472" s="6">
        <f t="shared" si="281"/>
        <v>0</v>
      </c>
      <c r="X472" s="41">
        <f t="shared" si="287"/>
        <v>1</v>
      </c>
      <c r="Y472" s="5">
        <f t="shared" si="288"/>
        <v>1086657</v>
      </c>
      <c r="Z472" s="41">
        <f t="shared" si="289"/>
        <v>1</v>
      </c>
      <c r="AA472" s="15">
        <v>1</v>
      </c>
      <c r="AB472" s="41">
        <f t="shared" si="290"/>
        <v>0</v>
      </c>
      <c r="AC472" s="42">
        <f t="shared" si="291"/>
        <v>0</v>
      </c>
    </row>
    <row r="473" spans="1:29" x14ac:dyDescent="0.25">
      <c r="B473" s="31" t="s">
        <v>34</v>
      </c>
      <c r="E473" s="5">
        <f>+C471*0.1</f>
        <v>127842</v>
      </c>
      <c r="F473" s="39"/>
      <c r="M473" s="6">
        <f t="shared" si="276"/>
        <v>0</v>
      </c>
      <c r="O473" s="6">
        <f t="shared" si="277"/>
        <v>0</v>
      </c>
      <c r="Q473" s="6">
        <f t="shared" si="278"/>
        <v>0</v>
      </c>
      <c r="S473" s="6">
        <f t="shared" si="279"/>
        <v>0</v>
      </c>
      <c r="T473" s="41">
        <v>1</v>
      </c>
      <c r="U473" s="6">
        <f t="shared" si="286"/>
        <v>127842</v>
      </c>
      <c r="V473" s="41">
        <v>1</v>
      </c>
      <c r="W473" s="6">
        <f t="shared" ref="W473:W474" si="295">V473*E473</f>
        <v>127842</v>
      </c>
      <c r="X473" s="41">
        <f t="shared" si="287"/>
        <v>1</v>
      </c>
      <c r="Y473" s="5">
        <f t="shared" si="288"/>
        <v>127842</v>
      </c>
      <c r="Z473" s="41">
        <f t="shared" si="289"/>
        <v>1</v>
      </c>
      <c r="AA473" s="15">
        <v>1</v>
      </c>
      <c r="AB473" s="41">
        <f t="shared" si="290"/>
        <v>0</v>
      </c>
      <c r="AC473" s="42">
        <f t="shared" si="291"/>
        <v>0</v>
      </c>
    </row>
    <row r="474" spans="1:29" x14ac:dyDescent="0.25">
      <c r="B474" s="31" t="s">
        <v>35</v>
      </c>
      <c r="E474" s="5">
        <f>+C471*0.05</f>
        <v>63921</v>
      </c>
      <c r="F474" s="39"/>
      <c r="M474" s="6">
        <f t="shared" si="276"/>
        <v>0</v>
      </c>
      <c r="O474" s="6">
        <f t="shared" si="277"/>
        <v>0</v>
      </c>
      <c r="Q474" s="6">
        <f t="shared" si="278"/>
        <v>0</v>
      </c>
      <c r="S474" s="6">
        <f t="shared" si="279"/>
        <v>0</v>
      </c>
      <c r="T474" s="41">
        <v>1</v>
      </c>
      <c r="U474" s="6">
        <f t="shared" si="286"/>
        <v>63921</v>
      </c>
      <c r="V474" s="41">
        <v>1</v>
      </c>
      <c r="W474" s="6">
        <f t="shared" si="295"/>
        <v>63921</v>
      </c>
      <c r="X474" s="41">
        <f t="shared" si="287"/>
        <v>1</v>
      </c>
      <c r="Y474" s="5">
        <f t="shared" si="288"/>
        <v>63921</v>
      </c>
      <c r="Z474" s="41">
        <f t="shared" si="289"/>
        <v>1</v>
      </c>
      <c r="AA474" s="15">
        <v>1</v>
      </c>
      <c r="AB474" s="41">
        <f t="shared" si="290"/>
        <v>0</v>
      </c>
      <c r="AC474" s="42">
        <f t="shared" si="291"/>
        <v>0</v>
      </c>
    </row>
    <row r="475" spans="1:29" x14ac:dyDescent="0.25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73"/>
        <v>0</v>
      </c>
      <c r="I475" s="6">
        <f>+H475*E475</f>
        <v>0</v>
      </c>
      <c r="K475" s="6">
        <f>+J475*E475</f>
        <v>0</v>
      </c>
      <c r="M475" s="6">
        <f t="shared" si="276"/>
        <v>0</v>
      </c>
      <c r="O475" s="6">
        <f t="shared" si="277"/>
        <v>0</v>
      </c>
      <c r="Q475" s="6">
        <f t="shared" si="278"/>
        <v>0</v>
      </c>
      <c r="S475" s="6">
        <f t="shared" si="279"/>
        <v>0</v>
      </c>
      <c r="T475" s="41"/>
      <c r="U475" s="6">
        <f t="shared" si="286"/>
        <v>0</v>
      </c>
      <c r="V475" s="41"/>
      <c r="W475" s="6">
        <f t="shared" si="281"/>
        <v>0</v>
      </c>
      <c r="X475" s="41">
        <f t="shared" si="287"/>
        <v>0</v>
      </c>
      <c r="Y475" s="5">
        <f t="shared" si="288"/>
        <v>0</v>
      </c>
      <c r="Z475" s="41">
        <f t="shared" si="289"/>
        <v>0</v>
      </c>
      <c r="AA475" s="15">
        <v>0</v>
      </c>
      <c r="AB475" s="41">
        <f t="shared" si="290"/>
        <v>0</v>
      </c>
      <c r="AC475" s="42">
        <f t="shared" si="291"/>
        <v>0</v>
      </c>
    </row>
    <row r="476" spans="1:29" ht="15" customHeight="1" x14ac:dyDescent="0.25">
      <c r="B476" s="31" t="s">
        <v>33</v>
      </c>
      <c r="E476" s="5">
        <f>+C475*0.85</f>
        <v>2897752</v>
      </c>
      <c r="F476" s="39"/>
      <c r="M476" s="6">
        <f t="shared" si="276"/>
        <v>0</v>
      </c>
      <c r="O476" s="6">
        <f t="shared" si="277"/>
        <v>0</v>
      </c>
      <c r="P476" s="40">
        <v>1</v>
      </c>
      <c r="Q476" s="6">
        <f t="shared" si="278"/>
        <v>2897752</v>
      </c>
      <c r="S476" s="6">
        <f t="shared" si="279"/>
        <v>0</v>
      </c>
      <c r="T476" s="41"/>
      <c r="U476" s="6">
        <f t="shared" si="286"/>
        <v>0</v>
      </c>
      <c r="V476" s="41"/>
      <c r="W476" s="6">
        <f t="shared" si="281"/>
        <v>0</v>
      </c>
      <c r="X476" s="41">
        <f t="shared" si="287"/>
        <v>1</v>
      </c>
      <c r="Y476" s="5">
        <f t="shared" si="288"/>
        <v>2897752</v>
      </c>
      <c r="Z476" s="41">
        <f t="shared" si="289"/>
        <v>1</v>
      </c>
      <c r="AA476" s="15">
        <v>1</v>
      </c>
      <c r="AB476" s="41">
        <f t="shared" si="290"/>
        <v>0</v>
      </c>
      <c r="AC476" s="42">
        <f t="shared" si="291"/>
        <v>0</v>
      </c>
    </row>
    <row r="477" spans="1:29" x14ac:dyDescent="0.25">
      <c r="B477" s="31" t="s">
        <v>34</v>
      </c>
      <c r="E477" s="5">
        <f>+C475*0.1</f>
        <v>340912</v>
      </c>
      <c r="F477" s="39"/>
      <c r="M477" s="6">
        <f t="shared" si="276"/>
        <v>0</v>
      </c>
      <c r="O477" s="6">
        <f t="shared" si="277"/>
        <v>0</v>
      </c>
      <c r="Q477" s="6">
        <f t="shared" si="278"/>
        <v>0</v>
      </c>
      <c r="S477" s="6">
        <f t="shared" si="279"/>
        <v>0</v>
      </c>
      <c r="T477" s="41">
        <v>1</v>
      </c>
      <c r="U477" s="6">
        <f t="shared" si="286"/>
        <v>340912</v>
      </c>
      <c r="V477" s="41">
        <v>1</v>
      </c>
      <c r="W477" s="6">
        <f t="shared" ref="W477:W478" si="296">V477*E477</f>
        <v>340912</v>
      </c>
      <c r="X477" s="41">
        <f t="shared" si="287"/>
        <v>1</v>
      </c>
      <c r="Y477" s="5">
        <f t="shared" si="288"/>
        <v>340912</v>
      </c>
      <c r="Z477" s="41">
        <f t="shared" si="289"/>
        <v>1</v>
      </c>
      <c r="AA477" s="15">
        <v>1</v>
      </c>
      <c r="AB477" s="41">
        <f t="shared" si="290"/>
        <v>0</v>
      </c>
      <c r="AC477" s="42">
        <f t="shared" si="291"/>
        <v>0</v>
      </c>
    </row>
    <row r="478" spans="1:29" x14ac:dyDescent="0.25">
      <c r="B478" s="31" t="s">
        <v>35</v>
      </c>
      <c r="E478" s="5">
        <f>+C475*0.05</f>
        <v>170456</v>
      </c>
      <c r="F478" s="39"/>
      <c r="M478" s="6">
        <f t="shared" si="276"/>
        <v>0</v>
      </c>
      <c r="O478" s="6">
        <f t="shared" si="277"/>
        <v>0</v>
      </c>
      <c r="Q478" s="6">
        <f t="shared" si="278"/>
        <v>0</v>
      </c>
      <c r="S478" s="6">
        <f t="shared" si="279"/>
        <v>0</v>
      </c>
      <c r="T478" s="41">
        <v>1</v>
      </c>
      <c r="U478" s="6">
        <f t="shared" si="286"/>
        <v>170456</v>
      </c>
      <c r="V478" s="41">
        <v>1</v>
      </c>
      <c r="W478" s="6">
        <f t="shared" si="296"/>
        <v>170456</v>
      </c>
      <c r="X478" s="41">
        <f t="shared" si="287"/>
        <v>1</v>
      </c>
      <c r="Y478" s="5">
        <f t="shared" si="288"/>
        <v>170456</v>
      </c>
      <c r="Z478" s="41">
        <f t="shared" si="289"/>
        <v>1</v>
      </c>
      <c r="AA478" s="15">
        <v>1</v>
      </c>
      <c r="AB478" s="41">
        <f t="shared" si="290"/>
        <v>0</v>
      </c>
      <c r="AC478" s="42">
        <f t="shared" si="291"/>
        <v>0</v>
      </c>
    </row>
    <row r="479" spans="1:29" x14ac:dyDescent="0.25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73"/>
        <v>0</v>
      </c>
      <c r="I479" s="6">
        <f>+H479*E479</f>
        <v>0</v>
      </c>
      <c r="K479" s="6">
        <f>+J479*E479</f>
        <v>0</v>
      </c>
      <c r="M479" s="6">
        <f t="shared" si="276"/>
        <v>0</v>
      </c>
      <c r="O479" s="6">
        <f t="shared" si="277"/>
        <v>0</v>
      </c>
      <c r="Q479" s="6">
        <f t="shared" si="278"/>
        <v>0</v>
      </c>
      <c r="S479" s="6">
        <f t="shared" si="279"/>
        <v>0</v>
      </c>
      <c r="T479" s="41"/>
      <c r="U479" s="6">
        <f t="shared" si="286"/>
        <v>0</v>
      </c>
      <c r="V479" s="41"/>
      <c r="W479" s="6">
        <f t="shared" si="281"/>
        <v>0</v>
      </c>
      <c r="X479" s="41">
        <f t="shared" si="287"/>
        <v>0</v>
      </c>
      <c r="Y479" s="5">
        <f t="shared" si="288"/>
        <v>0</v>
      </c>
      <c r="Z479" s="41">
        <f t="shared" si="289"/>
        <v>0</v>
      </c>
      <c r="AA479" s="15">
        <v>0</v>
      </c>
      <c r="AB479" s="41">
        <f t="shared" si="290"/>
        <v>0</v>
      </c>
      <c r="AC479" s="42">
        <f t="shared" si="291"/>
        <v>0</v>
      </c>
    </row>
    <row r="480" spans="1:29" ht="15" customHeight="1" x14ac:dyDescent="0.25">
      <c r="B480" s="31" t="s">
        <v>33</v>
      </c>
      <c r="C480" s="67"/>
      <c r="E480" s="5">
        <f>+C479*0.85</f>
        <v>2897752</v>
      </c>
      <c r="F480" s="39"/>
      <c r="M480" s="6">
        <f t="shared" si="276"/>
        <v>0</v>
      </c>
      <c r="O480" s="6">
        <f t="shared" si="277"/>
        <v>0</v>
      </c>
      <c r="P480" s="40">
        <v>1</v>
      </c>
      <c r="Q480" s="6">
        <f t="shared" si="278"/>
        <v>2897752</v>
      </c>
      <c r="S480" s="6">
        <f t="shared" si="279"/>
        <v>0</v>
      </c>
      <c r="T480" s="41"/>
      <c r="U480" s="6">
        <f t="shared" si="286"/>
        <v>0</v>
      </c>
      <c r="V480" s="41"/>
      <c r="W480" s="6">
        <f t="shared" si="281"/>
        <v>0</v>
      </c>
      <c r="X480" s="41">
        <f t="shared" si="287"/>
        <v>1</v>
      </c>
      <c r="Y480" s="5">
        <f t="shared" si="288"/>
        <v>2897752</v>
      </c>
      <c r="Z480" s="41">
        <f t="shared" si="289"/>
        <v>1</v>
      </c>
      <c r="AA480" s="15">
        <v>1</v>
      </c>
      <c r="AB480" s="41">
        <f t="shared" si="290"/>
        <v>0</v>
      </c>
      <c r="AC480" s="42">
        <f t="shared" si="291"/>
        <v>0</v>
      </c>
    </row>
    <row r="481" spans="1:29" x14ac:dyDescent="0.25">
      <c r="B481" s="31" t="s">
        <v>34</v>
      </c>
      <c r="C481" s="67"/>
      <c r="E481" s="5">
        <f>+C479*0.1</f>
        <v>340912</v>
      </c>
      <c r="F481" s="39"/>
      <c r="M481" s="6">
        <f t="shared" si="276"/>
        <v>0</v>
      </c>
      <c r="O481" s="6">
        <f t="shared" si="277"/>
        <v>0</v>
      </c>
      <c r="Q481" s="6">
        <f t="shared" si="278"/>
        <v>0</v>
      </c>
      <c r="S481" s="6">
        <f t="shared" si="279"/>
        <v>0</v>
      </c>
      <c r="T481" s="41">
        <v>1</v>
      </c>
      <c r="U481" s="6">
        <f t="shared" si="286"/>
        <v>340912</v>
      </c>
      <c r="V481" s="41">
        <v>1</v>
      </c>
      <c r="W481" s="6">
        <f t="shared" ref="W481:W482" si="297">V481*E481</f>
        <v>340912</v>
      </c>
      <c r="X481" s="41">
        <f t="shared" si="287"/>
        <v>1</v>
      </c>
      <c r="Y481" s="5">
        <f t="shared" si="288"/>
        <v>340912</v>
      </c>
      <c r="Z481" s="41">
        <f t="shared" si="289"/>
        <v>1</v>
      </c>
      <c r="AA481" s="15">
        <v>1</v>
      </c>
      <c r="AB481" s="41">
        <f t="shared" si="290"/>
        <v>0</v>
      </c>
      <c r="AC481" s="42">
        <f t="shared" si="291"/>
        <v>0</v>
      </c>
    </row>
    <row r="482" spans="1:29" x14ac:dyDescent="0.25">
      <c r="B482" s="31" t="s">
        <v>35</v>
      </c>
      <c r="C482" s="67"/>
      <c r="E482" s="5">
        <f>+C479*0.05</f>
        <v>170456</v>
      </c>
      <c r="F482" s="39"/>
      <c r="M482" s="6">
        <f t="shared" si="276"/>
        <v>0</v>
      </c>
      <c r="O482" s="6">
        <f t="shared" si="277"/>
        <v>0</v>
      </c>
      <c r="Q482" s="6">
        <f t="shared" si="278"/>
        <v>0</v>
      </c>
      <c r="S482" s="6">
        <f t="shared" si="279"/>
        <v>0</v>
      </c>
      <c r="T482" s="41">
        <v>1</v>
      </c>
      <c r="U482" s="6">
        <f t="shared" si="286"/>
        <v>170456</v>
      </c>
      <c r="V482" s="41">
        <v>0</v>
      </c>
      <c r="W482" s="6">
        <f t="shared" si="297"/>
        <v>0</v>
      </c>
      <c r="X482" s="41">
        <f t="shared" si="287"/>
        <v>1</v>
      </c>
      <c r="Y482" s="5">
        <f t="shared" si="288"/>
        <v>170456</v>
      </c>
      <c r="Z482" s="41">
        <f t="shared" si="289"/>
        <v>0</v>
      </c>
      <c r="AA482" s="15">
        <v>0</v>
      </c>
      <c r="AB482" s="41">
        <f t="shared" si="290"/>
        <v>0</v>
      </c>
      <c r="AC482" s="42">
        <f t="shared" si="291"/>
        <v>0</v>
      </c>
    </row>
    <row r="483" spans="1:29" x14ac:dyDescent="0.25">
      <c r="A483" s="38" t="s">
        <v>148</v>
      </c>
      <c r="B483" s="35" t="s">
        <v>71</v>
      </c>
      <c r="C483" s="67"/>
      <c r="E483" s="5"/>
      <c r="F483" s="39"/>
      <c r="M483" s="6">
        <f t="shared" si="276"/>
        <v>0</v>
      </c>
      <c r="O483" s="6">
        <f t="shared" si="277"/>
        <v>0</v>
      </c>
      <c r="Q483" s="6">
        <f t="shared" si="278"/>
        <v>0</v>
      </c>
      <c r="S483" s="6">
        <f t="shared" si="279"/>
        <v>0</v>
      </c>
      <c r="T483" s="41"/>
      <c r="U483" s="6">
        <f t="shared" si="286"/>
        <v>0</v>
      </c>
      <c r="V483" s="41"/>
      <c r="W483" s="6">
        <f t="shared" si="281"/>
        <v>0</v>
      </c>
      <c r="X483" s="41">
        <f t="shared" si="287"/>
        <v>0</v>
      </c>
      <c r="Y483" s="5">
        <f t="shared" si="288"/>
        <v>0</v>
      </c>
      <c r="Z483" s="41">
        <f t="shared" si="289"/>
        <v>0</v>
      </c>
      <c r="AA483" s="15">
        <v>0</v>
      </c>
      <c r="AB483" s="41">
        <f t="shared" si="290"/>
        <v>0</v>
      </c>
      <c r="AC483" s="42">
        <f t="shared" si="291"/>
        <v>0</v>
      </c>
    </row>
    <row r="484" spans="1:29" x14ac:dyDescent="0.25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73"/>
        <v>0</v>
      </c>
      <c r="I484" s="6">
        <f>+H484*E484</f>
        <v>0</v>
      </c>
      <c r="K484" s="6">
        <f>+J484*E484</f>
        <v>0</v>
      </c>
      <c r="M484" s="6">
        <f t="shared" si="276"/>
        <v>0</v>
      </c>
      <c r="O484" s="6">
        <f t="shared" si="277"/>
        <v>0</v>
      </c>
      <c r="Q484" s="6">
        <f t="shared" si="278"/>
        <v>0</v>
      </c>
      <c r="S484" s="6">
        <f t="shared" si="279"/>
        <v>0</v>
      </c>
      <c r="T484" s="41"/>
      <c r="U484" s="6">
        <f t="shared" si="286"/>
        <v>0</v>
      </c>
      <c r="V484" s="41"/>
      <c r="W484" s="6">
        <f t="shared" si="281"/>
        <v>0</v>
      </c>
      <c r="X484" s="41">
        <f t="shared" si="287"/>
        <v>0</v>
      </c>
      <c r="Y484" s="5">
        <f t="shared" si="288"/>
        <v>0</v>
      </c>
      <c r="Z484" s="41">
        <f t="shared" si="289"/>
        <v>0</v>
      </c>
      <c r="AA484" s="15">
        <v>0</v>
      </c>
      <c r="AB484" s="41">
        <f t="shared" si="290"/>
        <v>0</v>
      </c>
      <c r="AC484" s="42">
        <f t="shared" si="291"/>
        <v>0</v>
      </c>
    </row>
    <row r="485" spans="1:29" x14ac:dyDescent="0.25">
      <c r="B485" s="31" t="s">
        <v>33</v>
      </c>
      <c r="C485" s="67"/>
      <c r="E485" s="5">
        <f>+C484*0.85</f>
        <v>1992204.5</v>
      </c>
      <c r="F485" s="39"/>
      <c r="M485" s="6">
        <f t="shared" ref="M485:M503" si="298">+L485*E485</f>
        <v>0</v>
      </c>
      <c r="O485" s="6">
        <f t="shared" ref="O485:O503" si="299">+N485*E485</f>
        <v>0</v>
      </c>
      <c r="P485" s="40">
        <v>0.5</v>
      </c>
      <c r="Q485" s="6">
        <f t="shared" ref="Q485:Q503" si="300">+P485*E485</f>
        <v>996102.25</v>
      </c>
      <c r="R485" s="40">
        <v>0.5</v>
      </c>
      <c r="S485" s="6">
        <f t="shared" ref="S485:S503" si="301">+R485*E485</f>
        <v>996102.25</v>
      </c>
      <c r="T485" s="41"/>
      <c r="U485" s="6">
        <f t="shared" ref="U485:U503" si="302">+T485*E485</f>
        <v>0</v>
      </c>
      <c r="V485" s="41"/>
      <c r="W485" s="6">
        <f t="shared" ref="W485:W487" si="303">V485*E485</f>
        <v>0</v>
      </c>
      <c r="X485" s="41">
        <f t="shared" si="287"/>
        <v>1</v>
      </c>
      <c r="Y485" s="5">
        <f t="shared" si="288"/>
        <v>1992204.5</v>
      </c>
      <c r="Z485" s="41">
        <f t="shared" si="289"/>
        <v>1</v>
      </c>
      <c r="AA485" s="15">
        <v>1</v>
      </c>
      <c r="AB485" s="41">
        <f t="shared" si="290"/>
        <v>0</v>
      </c>
      <c r="AC485" s="42">
        <f t="shared" si="291"/>
        <v>0</v>
      </c>
    </row>
    <row r="486" spans="1:29" x14ac:dyDescent="0.25">
      <c r="B486" s="31" t="s">
        <v>34</v>
      </c>
      <c r="C486" s="67"/>
      <c r="E486" s="5">
        <f>+C484*0.1</f>
        <v>234377</v>
      </c>
      <c r="F486" s="39"/>
      <c r="M486" s="6">
        <f t="shared" si="298"/>
        <v>0</v>
      </c>
      <c r="O486" s="6">
        <f t="shared" si="299"/>
        <v>0</v>
      </c>
      <c r="Q486" s="6">
        <f t="shared" si="300"/>
        <v>0</v>
      </c>
      <c r="S486" s="6">
        <f t="shared" si="301"/>
        <v>0</v>
      </c>
      <c r="T486" s="41">
        <v>1</v>
      </c>
      <c r="U486" s="6">
        <f t="shared" si="302"/>
        <v>234377</v>
      </c>
      <c r="V486" s="41">
        <v>1</v>
      </c>
      <c r="W486" s="6">
        <f t="shared" si="303"/>
        <v>234377</v>
      </c>
      <c r="X486" s="41">
        <f t="shared" si="287"/>
        <v>1</v>
      </c>
      <c r="Y486" s="5">
        <f t="shared" si="288"/>
        <v>234377</v>
      </c>
      <c r="Z486" s="41">
        <f t="shared" si="289"/>
        <v>1</v>
      </c>
      <c r="AA486" s="15">
        <v>1</v>
      </c>
      <c r="AB486" s="41">
        <f t="shared" si="290"/>
        <v>0</v>
      </c>
      <c r="AC486" s="42">
        <f t="shared" si="291"/>
        <v>0</v>
      </c>
    </row>
    <row r="487" spans="1:29" x14ac:dyDescent="0.25">
      <c r="B487" s="31" t="s">
        <v>35</v>
      </c>
      <c r="C487" s="67"/>
      <c r="E487" s="5">
        <f>+C484*0.05</f>
        <v>117188.5</v>
      </c>
      <c r="F487" s="39"/>
      <c r="M487" s="6">
        <f t="shared" si="298"/>
        <v>0</v>
      </c>
      <c r="O487" s="6">
        <f t="shared" si="299"/>
        <v>0</v>
      </c>
      <c r="Q487" s="6">
        <f t="shared" si="300"/>
        <v>0</v>
      </c>
      <c r="S487" s="6">
        <f t="shared" si="301"/>
        <v>0</v>
      </c>
      <c r="T487" s="41">
        <v>1</v>
      </c>
      <c r="U487" s="6">
        <f t="shared" si="302"/>
        <v>117188.5</v>
      </c>
      <c r="V487" s="41">
        <v>1</v>
      </c>
      <c r="W487" s="6">
        <f t="shared" si="303"/>
        <v>117188.5</v>
      </c>
      <c r="X487" s="41">
        <f t="shared" si="287"/>
        <v>1</v>
      </c>
      <c r="Y487" s="5">
        <f t="shared" si="288"/>
        <v>117188.5</v>
      </c>
      <c r="Z487" s="41">
        <f t="shared" si="289"/>
        <v>1</v>
      </c>
      <c r="AA487" s="15">
        <v>1</v>
      </c>
      <c r="AB487" s="41">
        <f t="shared" si="290"/>
        <v>0</v>
      </c>
      <c r="AC487" s="42">
        <f t="shared" si="291"/>
        <v>0</v>
      </c>
    </row>
    <row r="488" spans="1:29" x14ac:dyDescent="0.25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73"/>
        <v>0</v>
      </c>
      <c r="I488" s="6">
        <f>+H488*E488</f>
        <v>0</v>
      </c>
      <c r="K488" s="6">
        <f>+J488*E488</f>
        <v>0</v>
      </c>
      <c r="M488" s="6">
        <f t="shared" si="298"/>
        <v>0</v>
      </c>
      <c r="O488" s="6">
        <f t="shared" si="299"/>
        <v>0</v>
      </c>
      <c r="Q488" s="6">
        <f t="shared" si="300"/>
        <v>0</v>
      </c>
      <c r="S488" s="6">
        <f t="shared" si="301"/>
        <v>0</v>
      </c>
      <c r="T488" s="41"/>
      <c r="U488" s="6">
        <f t="shared" si="302"/>
        <v>0</v>
      </c>
      <c r="V488" s="41"/>
      <c r="W488" s="6">
        <f t="shared" ref="W488:W497" si="304">+V488*G488</f>
        <v>0</v>
      </c>
      <c r="X488" s="41">
        <f t="shared" si="287"/>
        <v>0</v>
      </c>
      <c r="Y488" s="5">
        <f t="shared" si="288"/>
        <v>0</v>
      </c>
      <c r="Z488" s="41">
        <f t="shared" si="289"/>
        <v>0</v>
      </c>
      <c r="AA488" s="15">
        <v>0</v>
      </c>
      <c r="AB488" s="41">
        <f t="shared" si="290"/>
        <v>0</v>
      </c>
      <c r="AC488" s="42">
        <f t="shared" si="291"/>
        <v>0</v>
      </c>
    </row>
    <row r="489" spans="1:29" x14ac:dyDescent="0.25">
      <c r="B489" s="31" t="s">
        <v>33</v>
      </c>
      <c r="C489" s="67"/>
      <c r="E489" s="5">
        <f>+C488*0.85</f>
        <v>2897752</v>
      </c>
      <c r="F489" s="39"/>
      <c r="M489" s="6">
        <f t="shared" si="298"/>
        <v>0</v>
      </c>
      <c r="O489" s="6">
        <f t="shared" si="299"/>
        <v>0</v>
      </c>
      <c r="Q489" s="6">
        <f t="shared" si="300"/>
        <v>0</v>
      </c>
      <c r="S489" s="6">
        <f t="shared" si="301"/>
        <v>0</v>
      </c>
      <c r="T489" s="41">
        <v>1</v>
      </c>
      <c r="U489" s="6">
        <f t="shared" si="302"/>
        <v>2897752</v>
      </c>
      <c r="V489" s="41">
        <v>1</v>
      </c>
      <c r="W489" s="6">
        <f t="shared" ref="W489:W495" si="305">V489*E489</f>
        <v>2897752</v>
      </c>
      <c r="X489" s="41">
        <f t="shared" si="287"/>
        <v>1</v>
      </c>
      <c r="Y489" s="5">
        <f t="shared" si="288"/>
        <v>2897752</v>
      </c>
      <c r="Z489" s="41">
        <f t="shared" si="289"/>
        <v>1</v>
      </c>
      <c r="AA489" s="15">
        <v>1</v>
      </c>
      <c r="AB489" s="41">
        <f t="shared" si="290"/>
        <v>0</v>
      </c>
      <c r="AC489" s="42">
        <f t="shared" si="291"/>
        <v>0</v>
      </c>
    </row>
    <row r="490" spans="1:29" x14ac:dyDescent="0.25">
      <c r="B490" s="31" t="s">
        <v>34</v>
      </c>
      <c r="C490" s="67"/>
      <c r="E490" s="5">
        <f>+C488*0.1</f>
        <v>340912</v>
      </c>
      <c r="F490" s="39"/>
      <c r="M490" s="6">
        <f t="shared" si="298"/>
        <v>0</v>
      </c>
      <c r="O490" s="6">
        <f t="shared" si="299"/>
        <v>0</v>
      </c>
      <c r="Q490" s="6">
        <f t="shared" si="300"/>
        <v>0</v>
      </c>
      <c r="S490" s="6">
        <f t="shared" si="301"/>
        <v>0</v>
      </c>
      <c r="T490" s="41">
        <v>1</v>
      </c>
      <c r="U490" s="6">
        <f t="shared" si="302"/>
        <v>340912</v>
      </c>
      <c r="V490" s="41">
        <v>1</v>
      </c>
      <c r="W490" s="6">
        <f t="shared" si="305"/>
        <v>340912</v>
      </c>
      <c r="X490" s="41">
        <f t="shared" si="287"/>
        <v>1</v>
      </c>
      <c r="Y490" s="5">
        <f t="shared" si="288"/>
        <v>340912</v>
      </c>
      <c r="Z490" s="41">
        <f t="shared" si="289"/>
        <v>1</v>
      </c>
      <c r="AA490" s="15">
        <v>1</v>
      </c>
      <c r="AB490" s="41">
        <f t="shared" si="290"/>
        <v>0</v>
      </c>
      <c r="AC490" s="42">
        <f t="shared" si="291"/>
        <v>0</v>
      </c>
    </row>
    <row r="491" spans="1:29" x14ac:dyDescent="0.25">
      <c r="B491" s="31" t="s">
        <v>35</v>
      </c>
      <c r="C491" s="67"/>
      <c r="E491" s="5">
        <f>+C488*0.05</f>
        <v>170456</v>
      </c>
      <c r="F491" s="39"/>
      <c r="M491" s="6">
        <f t="shared" si="298"/>
        <v>0</v>
      </c>
      <c r="O491" s="6">
        <f t="shared" si="299"/>
        <v>0</v>
      </c>
      <c r="Q491" s="6">
        <f t="shared" si="300"/>
        <v>0</v>
      </c>
      <c r="S491" s="6">
        <f t="shared" si="301"/>
        <v>0</v>
      </c>
      <c r="T491" s="41">
        <v>1</v>
      </c>
      <c r="U491" s="6">
        <f t="shared" si="302"/>
        <v>170456</v>
      </c>
      <c r="V491" s="41">
        <v>1</v>
      </c>
      <c r="W491" s="6">
        <f t="shared" si="305"/>
        <v>170456</v>
      </c>
      <c r="X491" s="41">
        <f t="shared" si="287"/>
        <v>1</v>
      </c>
      <c r="Y491" s="5">
        <f t="shared" si="288"/>
        <v>170456</v>
      </c>
      <c r="Z491" s="41">
        <f t="shared" si="289"/>
        <v>1</v>
      </c>
      <c r="AA491" s="15">
        <v>0.95</v>
      </c>
      <c r="AB491" s="41">
        <f t="shared" si="290"/>
        <v>5.0000000000000044E-2</v>
      </c>
      <c r="AC491" s="42">
        <f t="shared" si="291"/>
        <v>8522.8000000000084</v>
      </c>
    </row>
    <row r="492" spans="1:29" x14ac:dyDescent="0.25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73"/>
        <v>0</v>
      </c>
      <c r="I492" s="6">
        <f>+H492*E492</f>
        <v>0</v>
      </c>
      <c r="K492" s="6">
        <f>+J492*E492</f>
        <v>0</v>
      </c>
      <c r="M492" s="6">
        <f t="shared" si="298"/>
        <v>0</v>
      </c>
      <c r="O492" s="6">
        <f t="shared" si="299"/>
        <v>0</v>
      </c>
      <c r="Q492" s="6">
        <f t="shared" si="300"/>
        <v>0</v>
      </c>
      <c r="S492" s="6">
        <f t="shared" si="301"/>
        <v>0</v>
      </c>
      <c r="T492" s="41"/>
      <c r="U492" s="6">
        <f t="shared" si="302"/>
        <v>0</v>
      </c>
      <c r="V492" s="41"/>
      <c r="W492" s="6">
        <f t="shared" si="304"/>
        <v>0</v>
      </c>
      <c r="X492" s="41">
        <f t="shared" si="287"/>
        <v>0</v>
      </c>
      <c r="Y492" s="5">
        <f t="shared" si="288"/>
        <v>0</v>
      </c>
      <c r="Z492" s="41">
        <f t="shared" si="289"/>
        <v>0</v>
      </c>
      <c r="AA492" s="15">
        <v>0</v>
      </c>
      <c r="AB492" s="41">
        <f t="shared" si="290"/>
        <v>0</v>
      </c>
      <c r="AC492" s="42">
        <f t="shared" si="291"/>
        <v>0</v>
      </c>
    </row>
    <row r="493" spans="1:29" x14ac:dyDescent="0.25">
      <c r="B493" s="31" t="s">
        <v>33</v>
      </c>
      <c r="E493" s="5">
        <f>+C492*0.85</f>
        <v>1992204.5</v>
      </c>
      <c r="F493" s="39"/>
      <c r="M493" s="6">
        <f t="shared" si="298"/>
        <v>0</v>
      </c>
      <c r="O493" s="6">
        <f t="shared" si="299"/>
        <v>0</v>
      </c>
      <c r="Q493" s="6">
        <f t="shared" si="300"/>
        <v>0</v>
      </c>
      <c r="S493" s="6">
        <f t="shared" si="301"/>
        <v>0</v>
      </c>
      <c r="T493" s="41">
        <v>1</v>
      </c>
      <c r="U493" s="6">
        <f t="shared" si="302"/>
        <v>1992204.5</v>
      </c>
      <c r="V493" s="41">
        <v>1</v>
      </c>
      <c r="W493" s="6">
        <f t="shared" si="305"/>
        <v>1992204.5</v>
      </c>
      <c r="X493" s="41">
        <f t="shared" si="287"/>
        <v>1</v>
      </c>
      <c r="Y493" s="5">
        <f t="shared" si="288"/>
        <v>1992204.5</v>
      </c>
      <c r="Z493" s="41">
        <f t="shared" si="289"/>
        <v>1</v>
      </c>
      <c r="AA493" s="15">
        <v>1</v>
      </c>
      <c r="AB493" s="41">
        <f t="shared" si="290"/>
        <v>0</v>
      </c>
      <c r="AC493" s="42">
        <f t="shared" si="291"/>
        <v>0</v>
      </c>
    </row>
    <row r="494" spans="1:29" x14ac:dyDescent="0.25">
      <c r="B494" s="31" t="s">
        <v>34</v>
      </c>
      <c r="E494" s="5">
        <f>+C492*0.1</f>
        <v>234377</v>
      </c>
      <c r="F494" s="39"/>
      <c r="M494" s="6">
        <f t="shared" si="298"/>
        <v>0</v>
      </c>
      <c r="O494" s="6">
        <f t="shared" si="299"/>
        <v>0</v>
      </c>
      <c r="Q494" s="6">
        <f t="shared" si="300"/>
        <v>0</v>
      </c>
      <c r="S494" s="6">
        <f t="shared" si="301"/>
        <v>0</v>
      </c>
      <c r="T494" s="41">
        <v>1</v>
      </c>
      <c r="U494" s="6">
        <f t="shared" si="302"/>
        <v>234377</v>
      </c>
      <c r="V494" s="41">
        <v>1</v>
      </c>
      <c r="W494" s="6">
        <f t="shared" si="305"/>
        <v>234377</v>
      </c>
      <c r="X494" s="41">
        <f t="shared" si="287"/>
        <v>1</v>
      </c>
      <c r="Y494" s="5">
        <f t="shared" si="288"/>
        <v>234377</v>
      </c>
      <c r="Z494" s="41">
        <f t="shared" si="289"/>
        <v>1</v>
      </c>
      <c r="AA494" s="15">
        <v>1</v>
      </c>
      <c r="AB494" s="41">
        <f t="shared" si="290"/>
        <v>0</v>
      </c>
      <c r="AC494" s="42">
        <f t="shared" si="291"/>
        <v>0</v>
      </c>
    </row>
    <row r="495" spans="1:29" x14ac:dyDescent="0.25">
      <c r="B495" s="31" t="s">
        <v>35</v>
      </c>
      <c r="E495" s="5">
        <f>+C492*0.05</f>
        <v>117188.5</v>
      </c>
      <c r="F495" s="39"/>
      <c r="M495" s="6">
        <f t="shared" si="298"/>
        <v>0</v>
      </c>
      <c r="O495" s="6">
        <f t="shared" si="299"/>
        <v>0</v>
      </c>
      <c r="Q495" s="6">
        <f t="shared" si="300"/>
        <v>0</v>
      </c>
      <c r="S495" s="6">
        <f t="shared" si="301"/>
        <v>0</v>
      </c>
      <c r="T495" s="41">
        <v>1</v>
      </c>
      <c r="U495" s="6">
        <f t="shared" si="302"/>
        <v>117188.5</v>
      </c>
      <c r="V495" s="41">
        <v>1</v>
      </c>
      <c r="W495" s="6">
        <f t="shared" si="305"/>
        <v>117188.5</v>
      </c>
      <c r="X495" s="41">
        <f t="shared" si="287"/>
        <v>1</v>
      </c>
      <c r="Y495" s="5">
        <f t="shared" si="288"/>
        <v>117188.5</v>
      </c>
      <c r="Z495" s="41">
        <f t="shared" si="289"/>
        <v>1</v>
      </c>
      <c r="AA495" s="15">
        <v>1</v>
      </c>
      <c r="AB495" s="41">
        <f t="shared" si="290"/>
        <v>0</v>
      </c>
      <c r="AC495" s="42">
        <f t="shared" si="291"/>
        <v>0</v>
      </c>
    </row>
    <row r="496" spans="1:29" x14ac:dyDescent="0.25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73"/>
        <v>0</v>
      </c>
      <c r="I496" s="6">
        <f t="shared" ref="I496:I503" si="306">+H496*E496</f>
        <v>0</v>
      </c>
      <c r="K496" s="6">
        <f t="shared" ref="K496:K503" si="307">+J496*E496</f>
        <v>0</v>
      </c>
      <c r="M496" s="6">
        <f t="shared" si="298"/>
        <v>0</v>
      </c>
      <c r="O496" s="6">
        <f t="shared" si="299"/>
        <v>0</v>
      </c>
      <c r="Q496" s="6">
        <f t="shared" si="300"/>
        <v>0</v>
      </c>
      <c r="S496" s="6">
        <f t="shared" si="301"/>
        <v>0</v>
      </c>
      <c r="T496" s="41"/>
      <c r="U496" s="6">
        <f t="shared" si="302"/>
        <v>0</v>
      </c>
      <c r="V496" s="41"/>
      <c r="W496" s="6">
        <f t="shared" si="304"/>
        <v>0</v>
      </c>
      <c r="X496" s="41">
        <f t="shared" si="287"/>
        <v>0</v>
      </c>
      <c r="Y496" s="5">
        <f t="shared" si="288"/>
        <v>0</v>
      </c>
      <c r="Z496" s="41">
        <f t="shared" si="289"/>
        <v>0</v>
      </c>
      <c r="AA496" s="15">
        <v>0</v>
      </c>
      <c r="AB496" s="41">
        <f t="shared" si="290"/>
        <v>0</v>
      </c>
      <c r="AC496" s="42">
        <f t="shared" si="291"/>
        <v>0</v>
      </c>
    </row>
    <row r="497" spans="1:29" x14ac:dyDescent="0.25">
      <c r="B497" s="31" t="s">
        <v>22</v>
      </c>
      <c r="E497" s="5">
        <v>0</v>
      </c>
      <c r="F497" s="39"/>
      <c r="G497" s="6">
        <f t="shared" si="273"/>
        <v>0</v>
      </c>
      <c r="I497" s="6">
        <f t="shared" si="306"/>
        <v>0</v>
      </c>
      <c r="K497" s="6">
        <f t="shared" si="307"/>
        <v>0</v>
      </c>
      <c r="M497" s="6">
        <f t="shared" si="298"/>
        <v>0</v>
      </c>
      <c r="O497" s="6">
        <f t="shared" si="299"/>
        <v>0</v>
      </c>
      <c r="Q497" s="6">
        <f t="shared" si="300"/>
        <v>0</v>
      </c>
      <c r="S497" s="6">
        <f t="shared" si="301"/>
        <v>0</v>
      </c>
      <c r="T497" s="41"/>
      <c r="U497" s="6">
        <f t="shared" si="302"/>
        <v>0</v>
      </c>
      <c r="V497" s="41"/>
      <c r="W497" s="6">
        <f t="shared" si="304"/>
        <v>0</v>
      </c>
      <c r="X497" s="41">
        <f t="shared" si="287"/>
        <v>0</v>
      </c>
      <c r="Y497" s="5">
        <f t="shared" si="288"/>
        <v>0</v>
      </c>
      <c r="Z497" s="41">
        <f t="shared" si="289"/>
        <v>0</v>
      </c>
      <c r="AA497" s="15">
        <v>0</v>
      </c>
      <c r="AB497" s="41">
        <f t="shared" si="290"/>
        <v>0</v>
      </c>
      <c r="AC497" s="42">
        <f t="shared" si="291"/>
        <v>0</v>
      </c>
    </row>
    <row r="498" spans="1:29" x14ac:dyDescent="0.25">
      <c r="B498" s="31" t="s">
        <v>93</v>
      </c>
      <c r="E498" s="5">
        <v>319605</v>
      </c>
      <c r="F498" s="39"/>
      <c r="G498" s="6">
        <f t="shared" si="273"/>
        <v>0</v>
      </c>
      <c r="I498" s="6">
        <f t="shared" si="306"/>
        <v>0</v>
      </c>
      <c r="K498" s="6">
        <f t="shared" si="307"/>
        <v>0</v>
      </c>
      <c r="M498" s="6">
        <f t="shared" si="298"/>
        <v>0</v>
      </c>
      <c r="O498" s="6">
        <f t="shared" si="299"/>
        <v>0</v>
      </c>
      <c r="Q498" s="6">
        <f t="shared" si="300"/>
        <v>0</v>
      </c>
      <c r="R498" s="40">
        <v>0.2</v>
      </c>
      <c r="S498" s="6">
        <f t="shared" si="301"/>
        <v>63921</v>
      </c>
      <c r="T498" s="41">
        <v>0.8</v>
      </c>
      <c r="U498" s="6">
        <f t="shared" si="302"/>
        <v>255684</v>
      </c>
      <c r="V498" s="41">
        <v>0.8</v>
      </c>
      <c r="W498" s="6">
        <f t="shared" ref="W498:W503" si="308">V498*E498</f>
        <v>255684</v>
      </c>
      <c r="X498" s="41">
        <f t="shared" si="287"/>
        <v>1</v>
      </c>
      <c r="Y498" s="5">
        <f t="shared" si="288"/>
        <v>319605</v>
      </c>
      <c r="Z498" s="41">
        <f t="shared" si="289"/>
        <v>1</v>
      </c>
      <c r="AA498" s="15">
        <v>1</v>
      </c>
      <c r="AB498" s="41">
        <f t="shared" si="290"/>
        <v>0</v>
      </c>
      <c r="AC498" s="42">
        <f t="shared" si="291"/>
        <v>0</v>
      </c>
    </row>
    <row r="499" spans="1:29" x14ac:dyDescent="0.25">
      <c r="B499" s="31" t="s">
        <v>154</v>
      </c>
      <c r="E499" s="5">
        <v>426140</v>
      </c>
      <c r="F499" s="39"/>
      <c r="G499" s="6">
        <f t="shared" si="273"/>
        <v>0</v>
      </c>
      <c r="I499" s="6">
        <f t="shared" si="306"/>
        <v>0</v>
      </c>
      <c r="K499" s="6">
        <f t="shared" si="307"/>
        <v>0</v>
      </c>
      <c r="M499" s="6">
        <f t="shared" si="298"/>
        <v>0</v>
      </c>
      <c r="O499" s="6">
        <f t="shared" si="299"/>
        <v>0</v>
      </c>
      <c r="Q499" s="6">
        <f t="shared" si="300"/>
        <v>0</v>
      </c>
      <c r="R499" s="40">
        <v>0.2</v>
      </c>
      <c r="S499" s="6">
        <f t="shared" si="301"/>
        <v>85228</v>
      </c>
      <c r="T499" s="41">
        <v>0.8</v>
      </c>
      <c r="U499" s="6">
        <f t="shared" si="302"/>
        <v>340912</v>
      </c>
      <c r="V499" s="41">
        <v>0.8</v>
      </c>
      <c r="W499" s="6">
        <f t="shared" si="308"/>
        <v>340912</v>
      </c>
      <c r="X499" s="41">
        <f t="shared" si="287"/>
        <v>1</v>
      </c>
      <c r="Y499" s="5">
        <f t="shared" si="288"/>
        <v>426140</v>
      </c>
      <c r="Z499" s="41">
        <f t="shared" si="289"/>
        <v>1</v>
      </c>
      <c r="AA499" s="15">
        <v>1</v>
      </c>
      <c r="AB499" s="41">
        <f t="shared" si="290"/>
        <v>0</v>
      </c>
      <c r="AC499" s="42">
        <f t="shared" si="291"/>
        <v>0</v>
      </c>
    </row>
    <row r="500" spans="1:29" x14ac:dyDescent="0.25">
      <c r="B500" s="31" t="s">
        <v>155</v>
      </c>
      <c r="E500" s="5">
        <v>319605</v>
      </c>
      <c r="F500" s="39"/>
      <c r="G500" s="6">
        <f t="shared" ref="G500:G503" si="309">+F500*E500</f>
        <v>0</v>
      </c>
      <c r="I500" s="6">
        <f t="shared" si="306"/>
        <v>0</v>
      </c>
      <c r="K500" s="6">
        <f t="shared" si="307"/>
        <v>0</v>
      </c>
      <c r="M500" s="6">
        <f t="shared" si="298"/>
        <v>0</v>
      </c>
      <c r="O500" s="6">
        <f t="shared" si="299"/>
        <v>0</v>
      </c>
      <c r="Q500" s="6">
        <f t="shared" si="300"/>
        <v>0</v>
      </c>
      <c r="R500" s="40">
        <v>0.2</v>
      </c>
      <c r="S500" s="6">
        <f t="shared" si="301"/>
        <v>63921</v>
      </c>
      <c r="T500" s="41">
        <v>0.8</v>
      </c>
      <c r="U500" s="6">
        <f t="shared" si="302"/>
        <v>255684</v>
      </c>
      <c r="V500" s="41">
        <v>0.8</v>
      </c>
      <c r="W500" s="6">
        <f t="shared" si="308"/>
        <v>255684</v>
      </c>
      <c r="X500" s="41">
        <f t="shared" si="287"/>
        <v>1</v>
      </c>
      <c r="Y500" s="5">
        <f t="shared" si="288"/>
        <v>319605</v>
      </c>
      <c r="Z500" s="41">
        <f t="shared" si="289"/>
        <v>1</v>
      </c>
      <c r="AA500" s="15">
        <v>1</v>
      </c>
      <c r="AB500" s="41">
        <f t="shared" si="290"/>
        <v>0</v>
      </c>
      <c r="AC500" s="42">
        <f t="shared" si="291"/>
        <v>0</v>
      </c>
    </row>
    <row r="501" spans="1:29" x14ac:dyDescent="0.25">
      <c r="B501" s="31" t="s">
        <v>46</v>
      </c>
      <c r="E501" s="5">
        <v>319605</v>
      </c>
      <c r="F501" s="39"/>
      <c r="G501" s="6">
        <f t="shared" si="309"/>
        <v>0</v>
      </c>
      <c r="I501" s="6">
        <f t="shared" si="306"/>
        <v>0</v>
      </c>
      <c r="K501" s="6">
        <f t="shared" si="307"/>
        <v>0</v>
      </c>
      <c r="M501" s="6">
        <f t="shared" si="298"/>
        <v>0</v>
      </c>
      <c r="O501" s="6">
        <f t="shared" si="299"/>
        <v>0</v>
      </c>
      <c r="Q501" s="6">
        <f t="shared" si="300"/>
        <v>0</v>
      </c>
      <c r="S501" s="6">
        <f t="shared" si="301"/>
        <v>0</v>
      </c>
      <c r="T501" s="41">
        <v>1</v>
      </c>
      <c r="U501" s="6">
        <f t="shared" si="302"/>
        <v>319605</v>
      </c>
      <c r="V501" s="41">
        <v>1</v>
      </c>
      <c r="W501" s="6">
        <f t="shared" si="308"/>
        <v>319605</v>
      </c>
      <c r="X501" s="41">
        <f t="shared" si="287"/>
        <v>1</v>
      </c>
      <c r="Y501" s="5">
        <f t="shared" si="288"/>
        <v>319605</v>
      </c>
      <c r="Z501" s="41">
        <f t="shared" si="289"/>
        <v>1</v>
      </c>
      <c r="AA501" s="15">
        <v>1</v>
      </c>
      <c r="AB501" s="41">
        <f t="shared" si="290"/>
        <v>0</v>
      </c>
      <c r="AC501" s="42">
        <f t="shared" si="291"/>
        <v>0</v>
      </c>
    </row>
    <row r="502" spans="1:29" x14ac:dyDescent="0.25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06"/>
        <v>0</v>
      </c>
      <c r="K502" s="6">
        <f t="shared" si="307"/>
        <v>0</v>
      </c>
      <c r="M502" s="6">
        <f t="shared" si="298"/>
        <v>0</v>
      </c>
      <c r="O502" s="6">
        <f t="shared" si="299"/>
        <v>0</v>
      </c>
      <c r="Q502" s="6">
        <f t="shared" si="300"/>
        <v>0</v>
      </c>
      <c r="S502" s="6">
        <f t="shared" si="301"/>
        <v>0</v>
      </c>
      <c r="T502" s="41">
        <v>1</v>
      </c>
      <c r="U502" s="6">
        <f t="shared" si="302"/>
        <v>426140</v>
      </c>
      <c r="V502" s="41">
        <v>1</v>
      </c>
      <c r="W502" s="6">
        <f t="shared" si="308"/>
        <v>426140</v>
      </c>
      <c r="X502" s="41">
        <f t="shared" si="287"/>
        <v>1</v>
      </c>
      <c r="Y502" s="5">
        <f t="shared" si="288"/>
        <v>426140</v>
      </c>
      <c r="Z502" s="41">
        <f t="shared" si="289"/>
        <v>1</v>
      </c>
      <c r="AA502" s="15">
        <v>1</v>
      </c>
      <c r="AB502" s="41">
        <f t="shared" si="290"/>
        <v>0</v>
      </c>
      <c r="AC502" s="42">
        <f t="shared" si="291"/>
        <v>0</v>
      </c>
    </row>
    <row r="503" spans="1:29" x14ac:dyDescent="0.25">
      <c r="B503" s="31" t="s">
        <v>156</v>
      </c>
      <c r="E503" s="5">
        <v>319605</v>
      </c>
      <c r="F503" s="39"/>
      <c r="G503" s="6">
        <f t="shared" si="309"/>
        <v>0</v>
      </c>
      <c r="I503" s="6">
        <f t="shared" si="306"/>
        <v>0</v>
      </c>
      <c r="K503" s="6">
        <f t="shared" si="307"/>
        <v>0</v>
      </c>
      <c r="M503" s="6">
        <f t="shared" si="298"/>
        <v>0</v>
      </c>
      <c r="O503" s="6">
        <f t="shared" si="299"/>
        <v>0</v>
      </c>
      <c r="Q503" s="6">
        <f t="shared" si="300"/>
        <v>0</v>
      </c>
      <c r="S503" s="6">
        <f t="shared" si="301"/>
        <v>0</v>
      </c>
      <c r="T503" s="41">
        <v>1</v>
      </c>
      <c r="U503" s="6">
        <f t="shared" si="302"/>
        <v>319605</v>
      </c>
      <c r="V503" s="41">
        <v>1</v>
      </c>
      <c r="W503" s="6">
        <f t="shared" si="308"/>
        <v>319605</v>
      </c>
      <c r="X503" s="41">
        <f t="shared" si="287"/>
        <v>1</v>
      </c>
      <c r="Y503" s="5">
        <f t="shared" si="288"/>
        <v>319605</v>
      </c>
      <c r="Z503" s="41">
        <f t="shared" si="289"/>
        <v>1</v>
      </c>
      <c r="AA503" s="15">
        <v>1</v>
      </c>
      <c r="AB503" s="41">
        <f t="shared" si="290"/>
        <v>0</v>
      </c>
      <c r="AC503" s="42">
        <f t="shared" si="291"/>
        <v>0</v>
      </c>
    </row>
    <row r="504" spans="1:29" s="65" customFormat="1" x14ac:dyDescent="0.25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287"/>
        <v>0</v>
      </c>
      <c r="Y504" s="5">
        <f t="shared" si="288"/>
        <v>0</v>
      </c>
      <c r="Z504" s="41">
        <f t="shared" si="289"/>
        <v>0</v>
      </c>
      <c r="AA504" s="66">
        <v>0</v>
      </c>
      <c r="AB504" s="41">
        <f t="shared" si="290"/>
        <v>0</v>
      </c>
      <c r="AC504" s="42">
        <f t="shared" si="291"/>
        <v>0</v>
      </c>
    </row>
    <row r="505" spans="1:29" ht="15" customHeight="1" x14ac:dyDescent="0.25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10">+F505*E505</f>
        <v>0</v>
      </c>
      <c r="I505" s="6">
        <f t="shared" ref="I505:I519" si="311">+H505*E505</f>
        <v>0</v>
      </c>
      <c r="K505" s="6">
        <f t="shared" ref="K505:K519" si="312">+J505*E505</f>
        <v>0</v>
      </c>
      <c r="M505" s="6">
        <f t="shared" ref="M505:M519" si="313">+L505*E505</f>
        <v>0</v>
      </c>
      <c r="O505" s="6">
        <f t="shared" ref="O505:O519" si="314">+N505*E505</f>
        <v>0</v>
      </c>
      <c r="Q505" s="6">
        <f t="shared" ref="Q505:Q519" si="315">+P505*E505</f>
        <v>0</v>
      </c>
      <c r="S505" s="6">
        <f t="shared" ref="S505:S519" si="316">+R505*E505</f>
        <v>0</v>
      </c>
      <c r="T505" s="41"/>
      <c r="U505" s="6">
        <f t="shared" ref="U505:U519" si="317">+T505*E505</f>
        <v>0</v>
      </c>
      <c r="V505" s="41"/>
      <c r="W505" s="6">
        <f t="shared" ref="W505:W506" si="318">+V505*G505</f>
        <v>0</v>
      </c>
      <c r="X505" s="41">
        <f t="shared" si="287"/>
        <v>0</v>
      </c>
      <c r="Y505" s="5">
        <f t="shared" si="288"/>
        <v>0</v>
      </c>
      <c r="Z505" s="41">
        <f t="shared" si="289"/>
        <v>0</v>
      </c>
      <c r="AA505" s="15">
        <v>0</v>
      </c>
      <c r="AB505" s="41">
        <f t="shared" si="290"/>
        <v>0</v>
      </c>
      <c r="AC505" s="42">
        <f t="shared" si="291"/>
        <v>0</v>
      </c>
    </row>
    <row r="506" spans="1:29" ht="15" customHeight="1" x14ac:dyDescent="0.25">
      <c r="B506" s="31" t="s">
        <v>161</v>
      </c>
      <c r="E506" s="5">
        <v>2224000</v>
      </c>
      <c r="F506" s="39"/>
      <c r="G506" s="6">
        <f t="shared" si="310"/>
        <v>0</v>
      </c>
      <c r="H506" s="40">
        <v>0.13</v>
      </c>
      <c r="I506" s="6">
        <f t="shared" si="311"/>
        <v>289120</v>
      </c>
      <c r="J506" s="40">
        <v>0.81</v>
      </c>
      <c r="K506" s="6">
        <f t="shared" si="312"/>
        <v>1801440.0000000002</v>
      </c>
      <c r="L506" s="40">
        <v>5.9999999999999942E-2</v>
      </c>
      <c r="M506" s="6">
        <f t="shared" si="313"/>
        <v>133439.99999999988</v>
      </c>
      <c r="O506" s="6">
        <f t="shared" si="314"/>
        <v>0</v>
      </c>
      <c r="Q506" s="6">
        <f t="shared" si="315"/>
        <v>0</v>
      </c>
      <c r="S506" s="6">
        <f t="shared" si="316"/>
        <v>0</v>
      </c>
      <c r="T506" s="41"/>
      <c r="U506" s="6">
        <f t="shared" si="317"/>
        <v>0</v>
      </c>
      <c r="V506" s="41"/>
      <c r="W506" s="6">
        <f t="shared" si="318"/>
        <v>0</v>
      </c>
      <c r="X506" s="41">
        <f t="shared" si="287"/>
        <v>1</v>
      </c>
      <c r="Y506" s="5">
        <f t="shared" si="288"/>
        <v>2224000</v>
      </c>
      <c r="Z506" s="41">
        <f t="shared" si="289"/>
        <v>1</v>
      </c>
      <c r="AA506" s="15">
        <v>1</v>
      </c>
      <c r="AB506" s="41">
        <f t="shared" si="290"/>
        <v>0</v>
      </c>
      <c r="AC506" s="42">
        <f t="shared" si="291"/>
        <v>0</v>
      </c>
    </row>
    <row r="507" spans="1:29" x14ac:dyDescent="0.25">
      <c r="B507" s="31" t="s">
        <v>162</v>
      </c>
      <c r="E507" s="5">
        <v>1112000</v>
      </c>
      <c r="F507" s="39"/>
      <c r="G507" s="6">
        <f t="shared" si="310"/>
        <v>0</v>
      </c>
      <c r="I507" s="6">
        <f t="shared" si="311"/>
        <v>0</v>
      </c>
      <c r="K507" s="6">
        <f t="shared" si="312"/>
        <v>0</v>
      </c>
      <c r="M507" s="6">
        <f t="shared" si="313"/>
        <v>0</v>
      </c>
      <c r="O507" s="6">
        <f t="shared" si="314"/>
        <v>0</v>
      </c>
      <c r="Q507" s="6">
        <f t="shared" si="315"/>
        <v>0</v>
      </c>
      <c r="S507" s="6">
        <f t="shared" si="316"/>
        <v>0</v>
      </c>
      <c r="T507" s="41">
        <v>1</v>
      </c>
      <c r="U507" s="6">
        <f t="shared" si="317"/>
        <v>1112000</v>
      </c>
      <c r="V507" s="41">
        <v>1</v>
      </c>
      <c r="W507" s="6">
        <f t="shared" ref="W507:W519" si="319">V507*E507</f>
        <v>1112000</v>
      </c>
      <c r="X507" s="41">
        <f t="shared" si="287"/>
        <v>1</v>
      </c>
      <c r="Y507" s="5">
        <f t="shared" si="288"/>
        <v>1112000</v>
      </c>
      <c r="Z507" s="41">
        <f t="shared" si="289"/>
        <v>1</v>
      </c>
      <c r="AA507" s="15">
        <v>1</v>
      </c>
      <c r="AB507" s="41">
        <f t="shared" si="290"/>
        <v>0</v>
      </c>
      <c r="AC507" s="42">
        <f t="shared" si="291"/>
        <v>0</v>
      </c>
    </row>
    <row r="508" spans="1:29" x14ac:dyDescent="0.25">
      <c r="B508" s="31" t="s">
        <v>163</v>
      </c>
      <c r="E508" s="5">
        <v>1668000</v>
      </c>
      <c r="F508" s="39"/>
      <c r="G508" s="6">
        <f t="shared" si="310"/>
        <v>0</v>
      </c>
      <c r="I508" s="6">
        <f t="shared" si="311"/>
        <v>0</v>
      </c>
      <c r="K508" s="6">
        <f t="shared" si="312"/>
        <v>0</v>
      </c>
      <c r="M508" s="6">
        <f t="shared" si="313"/>
        <v>0</v>
      </c>
      <c r="O508" s="6">
        <f t="shared" si="314"/>
        <v>0</v>
      </c>
      <c r="Q508" s="6">
        <f t="shared" si="315"/>
        <v>0</v>
      </c>
      <c r="R508" s="40">
        <v>0.6</v>
      </c>
      <c r="S508" s="6">
        <f t="shared" si="316"/>
        <v>1000800</v>
      </c>
      <c r="T508" s="41">
        <v>0.4</v>
      </c>
      <c r="U508" s="6">
        <f t="shared" si="317"/>
        <v>667200</v>
      </c>
      <c r="V508" s="41">
        <v>0.4</v>
      </c>
      <c r="W508" s="6">
        <f t="shared" si="319"/>
        <v>667200</v>
      </c>
      <c r="X508" s="41">
        <f t="shared" si="287"/>
        <v>1</v>
      </c>
      <c r="Y508" s="5">
        <f t="shared" si="288"/>
        <v>1668000</v>
      </c>
      <c r="Z508" s="41">
        <f t="shared" si="289"/>
        <v>1</v>
      </c>
      <c r="AA508" s="15">
        <v>1</v>
      </c>
      <c r="AB508" s="41">
        <f t="shared" si="290"/>
        <v>0</v>
      </c>
      <c r="AC508" s="42">
        <f t="shared" si="291"/>
        <v>0</v>
      </c>
    </row>
    <row r="509" spans="1:29" x14ac:dyDescent="0.25">
      <c r="B509" s="31" t="s">
        <v>164</v>
      </c>
      <c r="E509" s="5">
        <v>556000</v>
      </c>
      <c r="F509" s="39"/>
      <c r="G509" s="6">
        <f t="shared" si="310"/>
        <v>0</v>
      </c>
      <c r="I509" s="6">
        <f t="shared" si="311"/>
        <v>0</v>
      </c>
      <c r="K509" s="6">
        <f t="shared" si="312"/>
        <v>0</v>
      </c>
      <c r="M509" s="6">
        <f t="shared" si="313"/>
        <v>0</v>
      </c>
      <c r="O509" s="6">
        <f t="shared" si="314"/>
        <v>0</v>
      </c>
      <c r="Q509" s="6">
        <f t="shared" si="315"/>
        <v>0</v>
      </c>
      <c r="S509" s="6">
        <f t="shared" si="316"/>
        <v>0</v>
      </c>
      <c r="T509" s="41">
        <v>1</v>
      </c>
      <c r="U509" s="6">
        <f t="shared" si="317"/>
        <v>556000</v>
      </c>
      <c r="V509" s="41">
        <v>1</v>
      </c>
      <c r="W509" s="6">
        <f t="shared" si="319"/>
        <v>556000</v>
      </c>
      <c r="X509" s="41">
        <f t="shared" si="287"/>
        <v>1</v>
      </c>
      <c r="Y509" s="5">
        <f t="shared" si="288"/>
        <v>556000</v>
      </c>
      <c r="Z509" s="41">
        <f t="shared" si="289"/>
        <v>1</v>
      </c>
      <c r="AA509" s="15">
        <v>1</v>
      </c>
      <c r="AB509" s="41">
        <f t="shared" si="290"/>
        <v>0</v>
      </c>
      <c r="AC509" s="42">
        <f t="shared" si="291"/>
        <v>0</v>
      </c>
    </row>
    <row r="510" spans="1:29" x14ac:dyDescent="0.25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10"/>
        <v>0</v>
      </c>
      <c r="I510" s="6">
        <f t="shared" si="311"/>
        <v>0</v>
      </c>
      <c r="K510" s="6">
        <f t="shared" si="312"/>
        <v>0</v>
      </c>
      <c r="M510" s="6">
        <f t="shared" si="313"/>
        <v>0</v>
      </c>
      <c r="O510" s="6">
        <f t="shared" si="314"/>
        <v>0</v>
      </c>
      <c r="Q510" s="6">
        <f t="shared" si="315"/>
        <v>0</v>
      </c>
      <c r="S510" s="6">
        <f t="shared" si="316"/>
        <v>0</v>
      </c>
      <c r="T510" s="41"/>
      <c r="U510" s="6">
        <f t="shared" si="317"/>
        <v>0</v>
      </c>
      <c r="V510" s="41"/>
      <c r="W510" s="6">
        <f t="shared" si="319"/>
        <v>0</v>
      </c>
      <c r="X510" s="41">
        <f t="shared" si="287"/>
        <v>0</v>
      </c>
      <c r="Y510" s="5">
        <f t="shared" si="288"/>
        <v>0</v>
      </c>
      <c r="Z510" s="41">
        <f t="shared" si="289"/>
        <v>0</v>
      </c>
      <c r="AA510" s="15">
        <v>0</v>
      </c>
      <c r="AB510" s="41">
        <f t="shared" si="290"/>
        <v>0</v>
      </c>
      <c r="AC510" s="42">
        <f t="shared" si="291"/>
        <v>0</v>
      </c>
    </row>
    <row r="511" spans="1:29" ht="15" customHeight="1" x14ac:dyDescent="0.25">
      <c r="B511" s="31" t="s">
        <v>161</v>
      </c>
      <c r="E511" s="5">
        <v>2224000</v>
      </c>
      <c r="F511" s="39"/>
      <c r="G511" s="6">
        <f t="shared" si="310"/>
        <v>0</v>
      </c>
      <c r="H511" s="40">
        <v>0.13</v>
      </c>
      <c r="I511" s="6">
        <f t="shared" si="311"/>
        <v>289120</v>
      </c>
      <c r="J511" s="40">
        <v>0.3</v>
      </c>
      <c r="K511" s="6">
        <f t="shared" si="312"/>
        <v>667200</v>
      </c>
      <c r="L511" s="40">
        <v>0.3</v>
      </c>
      <c r="M511" s="6">
        <f t="shared" si="313"/>
        <v>667200</v>
      </c>
      <c r="N511" s="40">
        <v>9.9999999999999978E-2</v>
      </c>
      <c r="O511" s="6">
        <f t="shared" si="314"/>
        <v>222399.99999999994</v>
      </c>
      <c r="P511" s="40">
        <v>0.17000000000000004</v>
      </c>
      <c r="Q511" s="6">
        <f t="shared" si="315"/>
        <v>378080.00000000012</v>
      </c>
      <c r="S511" s="6">
        <f t="shared" si="316"/>
        <v>0</v>
      </c>
      <c r="T511" s="41"/>
      <c r="U511" s="6">
        <f t="shared" si="317"/>
        <v>0</v>
      </c>
      <c r="V511" s="41"/>
      <c r="W511" s="6">
        <f t="shared" si="319"/>
        <v>0</v>
      </c>
      <c r="X511" s="41">
        <f t="shared" si="287"/>
        <v>1</v>
      </c>
      <c r="Y511" s="5">
        <f t="shared" si="288"/>
        <v>2224000</v>
      </c>
      <c r="Z511" s="41">
        <f t="shared" si="289"/>
        <v>1</v>
      </c>
      <c r="AA511" s="15">
        <v>1</v>
      </c>
      <c r="AB511" s="41">
        <f t="shared" si="290"/>
        <v>0</v>
      </c>
      <c r="AC511" s="42">
        <f t="shared" si="291"/>
        <v>0</v>
      </c>
    </row>
    <row r="512" spans="1:29" ht="15" customHeight="1" x14ac:dyDescent="0.25">
      <c r="B512" s="31" t="s">
        <v>162</v>
      </c>
      <c r="E512" s="5">
        <v>1112000</v>
      </c>
      <c r="F512" s="39"/>
      <c r="G512" s="6">
        <f t="shared" si="310"/>
        <v>0</v>
      </c>
      <c r="I512" s="6">
        <f t="shared" si="311"/>
        <v>0</v>
      </c>
      <c r="K512" s="6">
        <f t="shared" si="312"/>
        <v>0</v>
      </c>
      <c r="M512" s="6">
        <f t="shared" si="313"/>
        <v>0</v>
      </c>
      <c r="O512" s="6">
        <f t="shared" si="314"/>
        <v>0</v>
      </c>
      <c r="P512" s="40">
        <v>0.6</v>
      </c>
      <c r="Q512" s="6">
        <f t="shared" si="315"/>
        <v>667200</v>
      </c>
      <c r="R512" s="40">
        <v>0.4</v>
      </c>
      <c r="S512" s="6">
        <f t="shared" si="316"/>
        <v>444800</v>
      </c>
      <c r="T512" s="41"/>
      <c r="U512" s="6">
        <f t="shared" si="317"/>
        <v>0</v>
      </c>
      <c r="V512" s="41"/>
      <c r="W512" s="6">
        <f t="shared" si="319"/>
        <v>0</v>
      </c>
      <c r="X512" s="41">
        <f t="shared" si="287"/>
        <v>1</v>
      </c>
      <c r="Y512" s="5">
        <f t="shared" si="288"/>
        <v>1112000</v>
      </c>
      <c r="Z512" s="41">
        <f t="shared" si="289"/>
        <v>1</v>
      </c>
      <c r="AA512" s="15">
        <v>1</v>
      </c>
      <c r="AB512" s="41">
        <f t="shared" si="290"/>
        <v>0</v>
      </c>
      <c r="AC512" s="42">
        <f t="shared" si="291"/>
        <v>0</v>
      </c>
    </row>
    <row r="513" spans="1:29" ht="15" customHeight="1" x14ac:dyDescent="0.25">
      <c r="B513" s="31" t="s">
        <v>163</v>
      </c>
      <c r="E513" s="5">
        <v>1668000</v>
      </c>
      <c r="F513" s="39"/>
      <c r="G513" s="6">
        <f t="shared" si="310"/>
        <v>0</v>
      </c>
      <c r="I513" s="6">
        <f t="shared" si="311"/>
        <v>0</v>
      </c>
      <c r="K513" s="6">
        <f t="shared" si="312"/>
        <v>0</v>
      </c>
      <c r="M513" s="6">
        <f t="shared" si="313"/>
        <v>0</v>
      </c>
      <c r="O513" s="6">
        <f t="shared" si="314"/>
        <v>0</v>
      </c>
      <c r="Q513" s="6">
        <f t="shared" si="315"/>
        <v>0</v>
      </c>
      <c r="R513" s="40">
        <v>1</v>
      </c>
      <c r="S513" s="6">
        <f t="shared" si="316"/>
        <v>1668000</v>
      </c>
      <c r="T513" s="41"/>
      <c r="U513" s="6">
        <f t="shared" si="317"/>
        <v>0</v>
      </c>
      <c r="V513" s="41"/>
      <c r="W513" s="6">
        <f t="shared" si="319"/>
        <v>0</v>
      </c>
      <c r="X513" s="41">
        <f t="shared" si="287"/>
        <v>1</v>
      </c>
      <c r="Y513" s="5">
        <f t="shared" si="288"/>
        <v>1668000</v>
      </c>
      <c r="Z513" s="41">
        <f t="shared" si="289"/>
        <v>1</v>
      </c>
      <c r="AA513" s="15">
        <v>1</v>
      </c>
      <c r="AB513" s="41">
        <f t="shared" si="290"/>
        <v>0</v>
      </c>
      <c r="AC513" s="42">
        <f t="shared" si="291"/>
        <v>0</v>
      </c>
    </row>
    <row r="514" spans="1:29" ht="15" customHeight="1" x14ac:dyDescent="0.25">
      <c r="B514" s="31" t="s">
        <v>164</v>
      </c>
      <c r="E514" s="5">
        <v>556000</v>
      </c>
      <c r="F514" s="39"/>
      <c r="G514" s="6">
        <f t="shared" si="310"/>
        <v>0</v>
      </c>
      <c r="I514" s="6">
        <f t="shared" si="311"/>
        <v>0</v>
      </c>
      <c r="K514" s="6">
        <f t="shared" si="312"/>
        <v>0</v>
      </c>
      <c r="M514" s="6">
        <f t="shared" si="313"/>
        <v>0</v>
      </c>
      <c r="O514" s="6">
        <f t="shared" si="314"/>
        <v>0</v>
      </c>
      <c r="Q514" s="6">
        <f t="shared" si="315"/>
        <v>0</v>
      </c>
      <c r="S514" s="6">
        <f t="shared" si="316"/>
        <v>0</v>
      </c>
      <c r="T514" s="41">
        <v>1</v>
      </c>
      <c r="U514" s="6">
        <f t="shared" si="317"/>
        <v>556000</v>
      </c>
      <c r="V514" s="41">
        <v>1</v>
      </c>
      <c r="W514" s="6">
        <f t="shared" si="319"/>
        <v>556000</v>
      </c>
      <c r="X514" s="41">
        <f t="shared" si="287"/>
        <v>1</v>
      </c>
      <c r="Y514" s="5">
        <f t="shared" si="288"/>
        <v>556000</v>
      </c>
      <c r="Z514" s="41">
        <f t="shared" si="289"/>
        <v>1</v>
      </c>
      <c r="AA514" s="15">
        <v>1</v>
      </c>
      <c r="AB514" s="41">
        <f t="shared" si="290"/>
        <v>0</v>
      </c>
      <c r="AC514" s="42">
        <f t="shared" si="291"/>
        <v>0</v>
      </c>
    </row>
    <row r="515" spans="1:29" x14ac:dyDescent="0.25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10"/>
        <v>0</v>
      </c>
      <c r="I515" s="6">
        <f t="shared" si="311"/>
        <v>0</v>
      </c>
      <c r="K515" s="6">
        <f t="shared" si="312"/>
        <v>0</v>
      </c>
      <c r="M515" s="6">
        <f t="shared" si="313"/>
        <v>0</v>
      </c>
      <c r="O515" s="6">
        <f t="shared" si="314"/>
        <v>0</v>
      </c>
      <c r="Q515" s="6">
        <f t="shared" si="315"/>
        <v>0</v>
      </c>
      <c r="S515" s="6">
        <f t="shared" si="316"/>
        <v>0</v>
      </c>
      <c r="T515" s="41"/>
      <c r="U515" s="6">
        <f t="shared" si="317"/>
        <v>0</v>
      </c>
      <c r="V515" s="41"/>
      <c r="W515" s="6">
        <f t="shared" si="319"/>
        <v>0</v>
      </c>
      <c r="X515" s="41">
        <f t="shared" si="287"/>
        <v>0</v>
      </c>
      <c r="Y515" s="5">
        <f t="shared" si="288"/>
        <v>0</v>
      </c>
      <c r="Z515" s="41">
        <f t="shared" si="289"/>
        <v>0</v>
      </c>
      <c r="AA515" s="15">
        <v>0</v>
      </c>
      <c r="AB515" s="41">
        <f t="shared" si="290"/>
        <v>0</v>
      </c>
      <c r="AC515" s="42">
        <f t="shared" si="291"/>
        <v>0</v>
      </c>
    </row>
    <row r="516" spans="1:29" x14ac:dyDescent="0.25">
      <c r="B516" s="31" t="s">
        <v>161</v>
      </c>
      <c r="E516" s="5">
        <v>2224000</v>
      </c>
      <c r="F516" s="39"/>
      <c r="G516" s="6">
        <f t="shared" si="310"/>
        <v>0</v>
      </c>
      <c r="H516" s="40">
        <v>0.14000000000000001</v>
      </c>
      <c r="I516" s="6">
        <f t="shared" si="311"/>
        <v>311360.00000000006</v>
      </c>
      <c r="K516" s="6">
        <f t="shared" si="312"/>
        <v>0</v>
      </c>
      <c r="M516" s="6">
        <f t="shared" si="313"/>
        <v>0</v>
      </c>
      <c r="N516" s="40">
        <v>4.9999999999999989E-2</v>
      </c>
      <c r="O516" s="6">
        <f t="shared" si="314"/>
        <v>111199.99999999997</v>
      </c>
      <c r="Q516" s="6">
        <f t="shared" si="315"/>
        <v>0</v>
      </c>
      <c r="S516" s="6">
        <f t="shared" si="316"/>
        <v>0</v>
      </c>
      <c r="T516" s="41">
        <v>0.81</v>
      </c>
      <c r="U516" s="6">
        <f t="shared" si="317"/>
        <v>1801440.0000000002</v>
      </c>
      <c r="V516" s="41">
        <v>0.81</v>
      </c>
      <c r="W516" s="6">
        <f t="shared" si="319"/>
        <v>1801440.0000000002</v>
      </c>
      <c r="X516" s="41">
        <f t="shared" si="287"/>
        <v>1</v>
      </c>
      <c r="Y516" s="5">
        <f t="shared" si="288"/>
        <v>2224000</v>
      </c>
      <c r="Z516" s="41">
        <f t="shared" si="289"/>
        <v>1</v>
      </c>
      <c r="AA516" s="15">
        <v>1</v>
      </c>
      <c r="AB516" s="41">
        <f t="shared" si="290"/>
        <v>0</v>
      </c>
      <c r="AC516" s="42">
        <f t="shared" si="291"/>
        <v>0</v>
      </c>
    </row>
    <row r="517" spans="1:29" x14ac:dyDescent="0.25">
      <c r="B517" s="31" t="s">
        <v>162</v>
      </c>
      <c r="E517" s="5">
        <v>1112000</v>
      </c>
      <c r="F517" s="39"/>
      <c r="G517" s="6">
        <f t="shared" si="310"/>
        <v>0</v>
      </c>
      <c r="I517" s="6">
        <f t="shared" si="311"/>
        <v>0</v>
      </c>
      <c r="K517" s="6">
        <f t="shared" si="312"/>
        <v>0</v>
      </c>
      <c r="M517" s="6">
        <f t="shared" si="313"/>
        <v>0</v>
      </c>
      <c r="O517" s="6">
        <f t="shared" si="314"/>
        <v>0</v>
      </c>
      <c r="Q517" s="6">
        <f t="shared" si="315"/>
        <v>0</v>
      </c>
      <c r="S517" s="6">
        <f t="shared" si="316"/>
        <v>0</v>
      </c>
      <c r="T517" s="41">
        <v>1</v>
      </c>
      <c r="U517" s="6">
        <f t="shared" si="317"/>
        <v>1112000</v>
      </c>
      <c r="V517" s="41">
        <v>1</v>
      </c>
      <c r="W517" s="6">
        <f t="shared" si="319"/>
        <v>1112000</v>
      </c>
      <c r="X517" s="41">
        <f t="shared" si="287"/>
        <v>1</v>
      </c>
      <c r="Y517" s="5">
        <f t="shared" si="288"/>
        <v>1112000</v>
      </c>
      <c r="Z517" s="41">
        <f t="shared" si="289"/>
        <v>1</v>
      </c>
      <c r="AA517" s="15">
        <v>1</v>
      </c>
      <c r="AB517" s="41">
        <f t="shared" si="290"/>
        <v>0</v>
      </c>
      <c r="AC517" s="42">
        <f t="shared" si="291"/>
        <v>0</v>
      </c>
    </row>
    <row r="518" spans="1:29" x14ac:dyDescent="0.25">
      <c r="B518" s="31" t="s">
        <v>163</v>
      </c>
      <c r="E518" s="5">
        <v>1668000</v>
      </c>
      <c r="F518" s="39"/>
      <c r="G518" s="6">
        <f t="shared" si="310"/>
        <v>0</v>
      </c>
      <c r="I518" s="6">
        <f t="shared" si="311"/>
        <v>0</v>
      </c>
      <c r="K518" s="6">
        <f t="shared" si="312"/>
        <v>0</v>
      </c>
      <c r="M518" s="6">
        <f t="shared" si="313"/>
        <v>0</v>
      </c>
      <c r="O518" s="6">
        <f t="shared" si="314"/>
        <v>0</v>
      </c>
      <c r="Q518" s="6">
        <f t="shared" si="315"/>
        <v>0</v>
      </c>
      <c r="R518" s="40">
        <v>0.60000000000000009</v>
      </c>
      <c r="S518" s="6">
        <f t="shared" si="316"/>
        <v>1000800.0000000001</v>
      </c>
      <c r="T518" s="41">
        <v>0.4</v>
      </c>
      <c r="U518" s="6">
        <f t="shared" si="317"/>
        <v>667200</v>
      </c>
      <c r="V518" s="41">
        <v>0.4</v>
      </c>
      <c r="W518" s="6">
        <f t="shared" si="319"/>
        <v>667200</v>
      </c>
      <c r="X518" s="41">
        <f t="shared" ref="X518:X547" si="320">F518+H518+J518+L518+N518+P518+R518+T518</f>
        <v>1</v>
      </c>
      <c r="Y518" s="5">
        <f t="shared" ref="Y518:Y547" si="321">G518+I518+K518+M518+O518+Q518+S518+U518</f>
        <v>1668000</v>
      </c>
      <c r="Z518" s="41">
        <f t="shared" ref="Z518:Z550" si="322">F518+H518+J518+L518+N518+P518+R518+V518</f>
        <v>1</v>
      </c>
      <c r="AA518" s="15">
        <v>1</v>
      </c>
      <c r="AB518" s="41">
        <f t="shared" ref="AB518:AB550" si="323">Z518-AA518</f>
        <v>0</v>
      </c>
      <c r="AC518" s="42">
        <f t="shared" ref="AC518:AC550" si="324">AB518*E518</f>
        <v>0</v>
      </c>
    </row>
    <row r="519" spans="1:29" x14ac:dyDescent="0.25">
      <c r="B519" s="31" t="s">
        <v>164</v>
      </c>
      <c r="E519" s="5">
        <v>556000</v>
      </c>
      <c r="F519" s="39"/>
      <c r="G519" s="6">
        <f t="shared" si="310"/>
        <v>0</v>
      </c>
      <c r="I519" s="6">
        <f t="shared" si="311"/>
        <v>0</v>
      </c>
      <c r="K519" s="6">
        <f t="shared" si="312"/>
        <v>0</v>
      </c>
      <c r="M519" s="6">
        <f t="shared" si="313"/>
        <v>0</v>
      </c>
      <c r="O519" s="6">
        <f t="shared" si="314"/>
        <v>0</v>
      </c>
      <c r="Q519" s="6">
        <f t="shared" si="315"/>
        <v>0</v>
      </c>
      <c r="S519" s="6">
        <f t="shared" si="316"/>
        <v>0</v>
      </c>
      <c r="T519" s="41">
        <v>1</v>
      </c>
      <c r="U519" s="6">
        <f t="shared" si="317"/>
        <v>556000</v>
      </c>
      <c r="V519" s="41">
        <v>0.4</v>
      </c>
      <c r="W519" s="6">
        <f t="shared" si="319"/>
        <v>222400</v>
      </c>
      <c r="X519" s="41">
        <f t="shared" si="320"/>
        <v>1</v>
      </c>
      <c r="Y519" s="5">
        <f t="shared" si="321"/>
        <v>556000</v>
      </c>
      <c r="Z519" s="41">
        <f t="shared" si="322"/>
        <v>0.4</v>
      </c>
      <c r="AA519" s="15">
        <v>0</v>
      </c>
      <c r="AB519" s="41">
        <f t="shared" si="323"/>
        <v>0.4</v>
      </c>
      <c r="AC519" s="42">
        <f t="shared" si="324"/>
        <v>222400</v>
      </c>
    </row>
    <row r="520" spans="1:29" s="65" customFormat="1" x14ac:dyDescent="0.25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20"/>
        <v>0</v>
      </c>
      <c r="Y520" s="5">
        <f t="shared" si="321"/>
        <v>0</v>
      </c>
      <c r="Z520" s="41">
        <f t="shared" si="322"/>
        <v>0</v>
      </c>
      <c r="AA520" s="66">
        <v>0</v>
      </c>
      <c r="AB520" s="41">
        <f t="shared" si="323"/>
        <v>0</v>
      </c>
      <c r="AC520" s="42">
        <f t="shared" si="324"/>
        <v>0</v>
      </c>
    </row>
    <row r="521" spans="1:29" x14ac:dyDescent="0.25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25">+F521*E521</f>
        <v>0</v>
      </c>
      <c r="I521" s="6">
        <f t="shared" ref="I521:I530" si="326">+H521*E521</f>
        <v>0</v>
      </c>
      <c r="K521" s="6">
        <f>+J521*E521</f>
        <v>0</v>
      </c>
      <c r="M521" s="6">
        <f t="shared" ref="M521:M530" si="327">+L521*E521</f>
        <v>0</v>
      </c>
      <c r="O521" s="6">
        <f t="shared" ref="O521:O530" si="328">+N521*E521</f>
        <v>0</v>
      </c>
      <c r="Q521" s="6">
        <f t="shared" ref="Q521:Q530" si="329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20"/>
        <v>0</v>
      </c>
      <c r="Y521" s="5">
        <f t="shared" si="321"/>
        <v>0</v>
      </c>
      <c r="Z521" s="41">
        <f t="shared" si="322"/>
        <v>0</v>
      </c>
      <c r="AA521" s="15">
        <v>0</v>
      </c>
      <c r="AB521" s="41">
        <f t="shared" si="323"/>
        <v>0</v>
      </c>
      <c r="AC521" s="42">
        <f t="shared" si="324"/>
        <v>0</v>
      </c>
    </row>
    <row r="522" spans="1:29" x14ac:dyDescent="0.25">
      <c r="B522" s="31" t="s">
        <v>169</v>
      </c>
      <c r="E522" s="5">
        <v>0</v>
      </c>
      <c r="F522" s="39"/>
      <c r="G522" s="6">
        <f t="shared" si="325"/>
        <v>0</v>
      </c>
      <c r="I522" s="6">
        <f t="shared" si="326"/>
        <v>0</v>
      </c>
      <c r="K522" s="6">
        <f>+J522*E522</f>
        <v>0</v>
      </c>
      <c r="M522" s="6">
        <f t="shared" si="327"/>
        <v>0</v>
      </c>
      <c r="O522" s="6">
        <f t="shared" si="328"/>
        <v>0</v>
      </c>
      <c r="Q522" s="6">
        <f t="shared" si="329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20"/>
        <v>0</v>
      </c>
      <c r="Y522" s="5">
        <f t="shared" si="321"/>
        <v>0</v>
      </c>
      <c r="Z522" s="41">
        <f t="shared" si="322"/>
        <v>0</v>
      </c>
      <c r="AA522" s="15">
        <v>0</v>
      </c>
      <c r="AB522" s="41">
        <f t="shared" si="323"/>
        <v>0</v>
      </c>
      <c r="AC522" s="42">
        <f t="shared" si="324"/>
        <v>0</v>
      </c>
    </row>
    <row r="523" spans="1:29" x14ac:dyDescent="0.25">
      <c r="B523" s="31" t="s">
        <v>170</v>
      </c>
      <c r="E523" s="5">
        <f>+C521*0.85</f>
        <v>5100000</v>
      </c>
      <c r="F523" s="39"/>
      <c r="G523" s="6">
        <f t="shared" si="325"/>
        <v>0</v>
      </c>
      <c r="I523" s="6">
        <f t="shared" si="326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27"/>
        <v>2244000</v>
      </c>
      <c r="N523" s="40">
        <v>0.25000000000000006</v>
      </c>
      <c r="O523" s="6">
        <f t="shared" si="328"/>
        <v>1275000.0000000002</v>
      </c>
      <c r="Q523" s="6">
        <f t="shared" si="329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v>0.2</v>
      </c>
      <c r="W523" s="6">
        <f t="shared" ref="W523:W525" si="330">V523*E523</f>
        <v>1020000</v>
      </c>
      <c r="X523" s="41">
        <f t="shared" si="320"/>
        <v>1</v>
      </c>
      <c r="Y523" s="5">
        <f t="shared" si="321"/>
        <v>5100000</v>
      </c>
      <c r="Z523" s="41">
        <f t="shared" si="322"/>
        <v>0.99550000000000005</v>
      </c>
      <c r="AA523" s="15">
        <v>0.99550000000000005</v>
      </c>
      <c r="AB523" s="41">
        <f t="shared" si="323"/>
        <v>0</v>
      </c>
      <c r="AC523" s="42">
        <f t="shared" si="324"/>
        <v>0</v>
      </c>
    </row>
    <row r="524" spans="1:29" x14ac:dyDescent="0.25">
      <c r="B524" s="31" t="s">
        <v>171</v>
      </c>
      <c r="E524" s="5">
        <f>+C521*0.1</f>
        <v>600000</v>
      </c>
      <c r="F524" s="39"/>
      <c r="G524" s="6">
        <f t="shared" si="325"/>
        <v>0</v>
      </c>
      <c r="I524" s="6">
        <f t="shared" si="326"/>
        <v>0</v>
      </c>
      <c r="K524" s="6">
        <f t="shared" ref="K524:K530" si="331">+J524*E524</f>
        <v>0</v>
      </c>
      <c r="M524" s="6">
        <f t="shared" si="327"/>
        <v>0</v>
      </c>
      <c r="N524" s="40">
        <v>0.6</v>
      </c>
      <c r="O524" s="6">
        <f t="shared" si="328"/>
        <v>360000</v>
      </c>
      <c r="Q524" s="6">
        <f t="shared" si="329"/>
        <v>0</v>
      </c>
      <c r="S524" s="6">
        <f t="shared" ref="S524:S530" si="332">+R524*E524</f>
        <v>0</v>
      </c>
      <c r="T524" s="41">
        <v>0.4</v>
      </c>
      <c r="U524" s="6">
        <f t="shared" ref="U524:U530" si="333">+T524*E524</f>
        <v>240000</v>
      </c>
      <c r="V524" s="41">
        <v>0.4</v>
      </c>
      <c r="W524" s="6">
        <f t="shared" si="330"/>
        <v>240000</v>
      </c>
      <c r="X524" s="41">
        <f t="shared" si="320"/>
        <v>1</v>
      </c>
      <c r="Y524" s="5">
        <f t="shared" si="321"/>
        <v>600000</v>
      </c>
      <c r="Z524" s="41">
        <f t="shared" si="322"/>
        <v>1</v>
      </c>
      <c r="AA524" s="15">
        <v>1</v>
      </c>
      <c r="AB524" s="41">
        <f t="shared" si="323"/>
        <v>0</v>
      </c>
      <c r="AC524" s="42">
        <f t="shared" si="324"/>
        <v>0</v>
      </c>
    </row>
    <row r="525" spans="1:29" x14ac:dyDescent="0.25">
      <c r="B525" s="31" t="s">
        <v>164</v>
      </c>
      <c r="E525" s="5">
        <f>+C521*0.05</f>
        <v>300000</v>
      </c>
      <c r="F525" s="39"/>
      <c r="G525" s="6">
        <f t="shared" si="325"/>
        <v>0</v>
      </c>
      <c r="I525" s="6">
        <f t="shared" si="326"/>
        <v>0</v>
      </c>
      <c r="K525" s="6">
        <f t="shared" si="331"/>
        <v>0</v>
      </c>
      <c r="M525" s="6">
        <f t="shared" si="327"/>
        <v>0</v>
      </c>
      <c r="O525" s="6">
        <f t="shared" si="328"/>
        <v>0</v>
      </c>
      <c r="Q525" s="6">
        <f t="shared" si="329"/>
        <v>0</v>
      </c>
      <c r="S525" s="6">
        <f t="shared" si="332"/>
        <v>0</v>
      </c>
      <c r="T525" s="41">
        <v>1</v>
      </c>
      <c r="U525" s="6">
        <f t="shared" si="333"/>
        <v>300000</v>
      </c>
      <c r="V525" s="41">
        <v>1</v>
      </c>
      <c r="W525" s="6">
        <f t="shared" si="330"/>
        <v>300000</v>
      </c>
      <c r="X525" s="41">
        <f t="shared" si="320"/>
        <v>1</v>
      </c>
      <c r="Y525" s="5">
        <f t="shared" si="321"/>
        <v>300000</v>
      </c>
      <c r="Z525" s="41">
        <f t="shared" si="322"/>
        <v>1</v>
      </c>
      <c r="AA525" s="15">
        <v>1</v>
      </c>
      <c r="AB525" s="41">
        <f t="shared" si="323"/>
        <v>0</v>
      </c>
      <c r="AC525" s="42">
        <f t="shared" si="324"/>
        <v>0</v>
      </c>
    </row>
    <row r="526" spans="1:29" x14ac:dyDescent="0.25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25"/>
        <v>0</v>
      </c>
      <c r="I526" s="6">
        <f t="shared" si="326"/>
        <v>0</v>
      </c>
      <c r="K526" s="6">
        <f t="shared" si="331"/>
        <v>0</v>
      </c>
      <c r="M526" s="6">
        <f t="shared" si="327"/>
        <v>0</v>
      </c>
      <c r="O526" s="6">
        <f t="shared" si="328"/>
        <v>0</v>
      </c>
      <c r="Q526" s="6">
        <f t="shared" si="329"/>
        <v>0</v>
      </c>
      <c r="S526" s="6">
        <f t="shared" si="332"/>
        <v>0</v>
      </c>
      <c r="T526" s="41"/>
      <c r="U526" s="6">
        <f t="shared" si="333"/>
        <v>0</v>
      </c>
      <c r="V526" s="41"/>
      <c r="W526" s="6">
        <f t="shared" ref="W526:W528" si="334">+V526*G526</f>
        <v>0</v>
      </c>
      <c r="X526" s="41">
        <f t="shared" si="320"/>
        <v>0</v>
      </c>
      <c r="Y526" s="5">
        <f t="shared" si="321"/>
        <v>0</v>
      </c>
      <c r="Z526" s="41">
        <f t="shared" si="322"/>
        <v>0</v>
      </c>
      <c r="AA526" s="15">
        <v>0</v>
      </c>
      <c r="AB526" s="41">
        <f t="shared" si="323"/>
        <v>0</v>
      </c>
      <c r="AC526" s="42">
        <f t="shared" si="324"/>
        <v>0</v>
      </c>
    </row>
    <row r="527" spans="1:29" x14ac:dyDescent="0.25">
      <c r="B527" s="31" t="s">
        <v>169</v>
      </c>
      <c r="E527" s="5">
        <v>0</v>
      </c>
      <c r="F527" s="39"/>
      <c r="G527" s="6">
        <f t="shared" si="325"/>
        <v>0</v>
      </c>
      <c r="I527" s="6">
        <f t="shared" si="326"/>
        <v>0</v>
      </c>
      <c r="K527" s="6">
        <f t="shared" si="331"/>
        <v>0</v>
      </c>
      <c r="M527" s="6">
        <f t="shared" si="327"/>
        <v>0</v>
      </c>
      <c r="O527" s="6">
        <f t="shared" si="328"/>
        <v>0</v>
      </c>
      <c r="Q527" s="6">
        <f t="shared" si="329"/>
        <v>0</v>
      </c>
      <c r="S527" s="6">
        <f t="shared" si="332"/>
        <v>0</v>
      </c>
      <c r="T527" s="41"/>
      <c r="U527" s="6">
        <f t="shared" si="333"/>
        <v>0</v>
      </c>
      <c r="V527" s="41"/>
      <c r="W527" s="6">
        <f t="shared" si="334"/>
        <v>0</v>
      </c>
      <c r="X527" s="41">
        <f t="shared" si="320"/>
        <v>0</v>
      </c>
      <c r="Y527" s="5">
        <f t="shared" si="321"/>
        <v>0</v>
      </c>
      <c r="Z527" s="41">
        <f t="shared" si="322"/>
        <v>0</v>
      </c>
      <c r="AA527" s="15">
        <v>0</v>
      </c>
      <c r="AB527" s="41">
        <f t="shared" si="323"/>
        <v>0</v>
      </c>
      <c r="AC527" s="42">
        <f t="shared" si="324"/>
        <v>0</v>
      </c>
    </row>
    <row r="528" spans="1:29" ht="15" customHeight="1" x14ac:dyDescent="0.25">
      <c r="B528" s="31" t="s">
        <v>170</v>
      </c>
      <c r="E528" s="5">
        <f>+C526*0.85</f>
        <v>5100000</v>
      </c>
      <c r="F528" s="39"/>
      <c r="G528" s="6">
        <f t="shared" si="325"/>
        <v>0</v>
      </c>
      <c r="I528" s="6">
        <f t="shared" si="326"/>
        <v>0</v>
      </c>
      <c r="K528" s="6">
        <f t="shared" si="331"/>
        <v>0</v>
      </c>
      <c r="L528" s="40">
        <v>1</v>
      </c>
      <c r="M528" s="6">
        <f t="shared" si="327"/>
        <v>5100000</v>
      </c>
      <c r="O528" s="6">
        <f t="shared" si="328"/>
        <v>0</v>
      </c>
      <c r="Q528" s="6">
        <f t="shared" si="329"/>
        <v>0</v>
      </c>
      <c r="S528" s="6">
        <f t="shared" si="332"/>
        <v>0</v>
      </c>
      <c r="T528" s="41"/>
      <c r="U528" s="6">
        <f t="shared" si="333"/>
        <v>0</v>
      </c>
      <c r="V528" s="41"/>
      <c r="W528" s="6">
        <f t="shared" si="334"/>
        <v>0</v>
      </c>
      <c r="X528" s="41">
        <f t="shared" si="320"/>
        <v>1</v>
      </c>
      <c r="Y528" s="5">
        <f t="shared" si="321"/>
        <v>5100000</v>
      </c>
      <c r="Z528" s="41">
        <f t="shared" si="322"/>
        <v>1</v>
      </c>
      <c r="AA528" s="15">
        <v>1</v>
      </c>
      <c r="AB528" s="41">
        <f t="shared" si="323"/>
        <v>0</v>
      </c>
      <c r="AC528" s="42">
        <f t="shared" si="324"/>
        <v>0</v>
      </c>
    </row>
    <row r="529" spans="1:29" x14ac:dyDescent="0.25">
      <c r="B529" s="31" t="s">
        <v>171</v>
      </c>
      <c r="E529" s="5">
        <f>+C526*0.1</f>
        <v>600000</v>
      </c>
      <c r="F529" s="39"/>
      <c r="G529" s="6">
        <f t="shared" si="325"/>
        <v>0</v>
      </c>
      <c r="I529" s="6">
        <f t="shared" si="326"/>
        <v>0</v>
      </c>
      <c r="K529" s="6">
        <f t="shared" si="331"/>
        <v>0</v>
      </c>
      <c r="M529" s="6">
        <f t="shared" si="327"/>
        <v>0</v>
      </c>
      <c r="N529" s="40">
        <v>0.6</v>
      </c>
      <c r="O529" s="6">
        <f t="shared" si="328"/>
        <v>360000</v>
      </c>
      <c r="Q529" s="6">
        <f t="shared" si="329"/>
        <v>0</v>
      </c>
      <c r="S529" s="6">
        <f t="shared" si="332"/>
        <v>0</v>
      </c>
      <c r="T529" s="41">
        <v>0.4</v>
      </c>
      <c r="U529" s="6">
        <f t="shared" si="333"/>
        <v>240000</v>
      </c>
      <c r="V529" s="41">
        <v>0.4</v>
      </c>
      <c r="W529" s="6">
        <f t="shared" ref="W529:W530" si="335">V529*E529</f>
        <v>240000</v>
      </c>
      <c r="X529" s="41">
        <f t="shared" si="320"/>
        <v>1</v>
      </c>
      <c r="Y529" s="5">
        <f t="shared" si="321"/>
        <v>600000</v>
      </c>
      <c r="Z529" s="41">
        <f t="shared" si="322"/>
        <v>1</v>
      </c>
      <c r="AA529" s="15">
        <v>1</v>
      </c>
      <c r="AB529" s="41">
        <f t="shared" si="323"/>
        <v>0</v>
      </c>
      <c r="AC529" s="42">
        <f t="shared" si="324"/>
        <v>0</v>
      </c>
    </row>
    <row r="530" spans="1:29" x14ac:dyDescent="0.25">
      <c r="B530" s="31" t="s">
        <v>164</v>
      </c>
      <c r="E530" s="5">
        <f>+C526*0.05</f>
        <v>300000</v>
      </c>
      <c r="F530" s="39"/>
      <c r="G530" s="6">
        <f t="shared" si="325"/>
        <v>0</v>
      </c>
      <c r="I530" s="6">
        <f t="shared" si="326"/>
        <v>0</v>
      </c>
      <c r="K530" s="6">
        <f t="shared" si="331"/>
        <v>0</v>
      </c>
      <c r="M530" s="6">
        <f t="shared" si="327"/>
        <v>0</v>
      </c>
      <c r="O530" s="6">
        <f t="shared" si="328"/>
        <v>0</v>
      </c>
      <c r="Q530" s="6">
        <f t="shared" si="329"/>
        <v>0</v>
      </c>
      <c r="S530" s="6">
        <f t="shared" si="332"/>
        <v>0</v>
      </c>
      <c r="T530" s="41">
        <v>1</v>
      </c>
      <c r="U530" s="6">
        <f t="shared" si="333"/>
        <v>300000</v>
      </c>
      <c r="V530" s="41">
        <v>0.3</v>
      </c>
      <c r="W530" s="6">
        <f t="shared" si="335"/>
        <v>90000</v>
      </c>
      <c r="X530" s="41">
        <f t="shared" si="320"/>
        <v>1</v>
      </c>
      <c r="Y530" s="5">
        <f t="shared" si="321"/>
        <v>300000</v>
      </c>
      <c r="Z530" s="41">
        <f t="shared" si="322"/>
        <v>0.3</v>
      </c>
      <c r="AA530" s="15">
        <v>0</v>
      </c>
      <c r="AB530" s="41">
        <f t="shared" si="323"/>
        <v>0.3</v>
      </c>
      <c r="AC530" s="42">
        <f t="shared" si="324"/>
        <v>90000</v>
      </c>
    </row>
    <row r="531" spans="1:29" s="65" customFormat="1" x14ac:dyDescent="0.25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20"/>
        <v>0</v>
      </c>
      <c r="Y531" s="5">
        <f t="shared" si="321"/>
        <v>6.4526396654618207E-2</v>
      </c>
      <c r="Z531" s="41">
        <f t="shared" si="322"/>
        <v>0</v>
      </c>
      <c r="AA531" s="66">
        <v>0</v>
      </c>
      <c r="AB531" s="41">
        <f t="shared" si="323"/>
        <v>0</v>
      </c>
      <c r="AC531" s="42">
        <f t="shared" si="324"/>
        <v>0</v>
      </c>
    </row>
    <row r="532" spans="1:29" x14ac:dyDescent="0.25">
      <c r="B532" s="31" t="s">
        <v>174</v>
      </c>
      <c r="E532" s="5"/>
      <c r="F532" s="39"/>
      <c r="G532" s="6">
        <f t="shared" ref="G532:G537" si="336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20"/>
        <v>0</v>
      </c>
      <c r="Y532" s="5">
        <f t="shared" si="321"/>
        <v>0</v>
      </c>
      <c r="Z532" s="41">
        <f t="shared" si="322"/>
        <v>0</v>
      </c>
      <c r="AA532" s="15">
        <v>0</v>
      </c>
      <c r="AB532" s="41">
        <f t="shared" si="323"/>
        <v>0</v>
      </c>
      <c r="AC532" s="42">
        <f t="shared" si="324"/>
        <v>0</v>
      </c>
    </row>
    <row r="533" spans="1:29" x14ac:dyDescent="0.25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 t="shared" ref="W533:W537" si="337">V533*E533</f>
        <v>1604542.72</v>
      </c>
      <c r="X533" s="41">
        <f t="shared" si="320"/>
        <v>1</v>
      </c>
      <c r="Y533" s="5">
        <f t="shared" si="321"/>
        <v>160454272</v>
      </c>
      <c r="Z533" s="41">
        <f t="shared" si="322"/>
        <v>1</v>
      </c>
      <c r="AA533" s="15">
        <v>1</v>
      </c>
      <c r="AB533" s="41">
        <f t="shared" si="323"/>
        <v>0</v>
      </c>
      <c r="AC533" s="42">
        <f t="shared" si="324"/>
        <v>0</v>
      </c>
    </row>
    <row r="534" spans="1:29" x14ac:dyDescent="0.25">
      <c r="B534" s="31" t="s">
        <v>176</v>
      </c>
      <c r="E534" s="5">
        <f>+C531*0.05</f>
        <v>10028392</v>
      </c>
      <c r="F534" s="39"/>
      <c r="G534" s="6">
        <f t="shared" si="336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41">
        <v>0.2</v>
      </c>
      <c r="W534" s="6">
        <f t="shared" si="337"/>
        <v>2005678.4000000001</v>
      </c>
      <c r="X534" s="41">
        <f t="shared" si="320"/>
        <v>1</v>
      </c>
      <c r="Y534" s="5">
        <f t="shared" si="321"/>
        <v>10028392</v>
      </c>
      <c r="Z534" s="41">
        <f t="shared" si="322"/>
        <v>0.97</v>
      </c>
      <c r="AA534" s="15">
        <v>0.97</v>
      </c>
      <c r="AB534" s="41">
        <f t="shared" si="323"/>
        <v>0</v>
      </c>
      <c r="AC534" s="42">
        <f t="shared" si="324"/>
        <v>0</v>
      </c>
    </row>
    <row r="535" spans="1:29" x14ac:dyDescent="0.25">
      <c r="B535" s="31" t="s">
        <v>177</v>
      </c>
      <c r="E535" s="5">
        <f>+C531*0.05</f>
        <v>10028392</v>
      </c>
      <c r="F535" s="39"/>
      <c r="G535" s="6">
        <f t="shared" si="336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41">
        <v>0.2</v>
      </c>
      <c r="W535" s="6">
        <f t="shared" si="337"/>
        <v>2005678.4000000001</v>
      </c>
      <c r="X535" s="41">
        <f t="shared" si="320"/>
        <v>1</v>
      </c>
      <c r="Y535" s="5">
        <f t="shared" si="321"/>
        <v>10028391.999999998</v>
      </c>
      <c r="Z535" s="41">
        <f t="shared" si="322"/>
        <v>0.94550000000000001</v>
      </c>
      <c r="AA535" s="15">
        <v>0.92549999999999999</v>
      </c>
      <c r="AB535" s="41">
        <f t="shared" si="323"/>
        <v>2.0000000000000018E-2</v>
      </c>
      <c r="AC535" s="42">
        <f t="shared" si="324"/>
        <v>200567.84000000017</v>
      </c>
    </row>
    <row r="536" spans="1:29" x14ac:dyDescent="0.25">
      <c r="B536" s="31" t="s">
        <v>178</v>
      </c>
      <c r="E536" s="5">
        <f>+C531*0.05</f>
        <v>10028392</v>
      </c>
      <c r="F536" s="39"/>
      <c r="G536" s="6">
        <f t="shared" si="336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41"/>
      <c r="W536" s="6">
        <f t="shared" si="337"/>
        <v>0</v>
      </c>
      <c r="X536" s="41">
        <f t="shared" si="320"/>
        <v>1</v>
      </c>
      <c r="Y536" s="5">
        <f t="shared" si="321"/>
        <v>10028392</v>
      </c>
      <c r="Z536" s="41">
        <f t="shared" si="322"/>
        <v>0</v>
      </c>
      <c r="AA536" s="15">
        <v>0</v>
      </c>
      <c r="AB536" s="41">
        <f t="shared" si="323"/>
        <v>0</v>
      </c>
      <c r="AC536" s="42">
        <f t="shared" si="324"/>
        <v>0</v>
      </c>
    </row>
    <row r="537" spans="1:29" x14ac:dyDescent="0.25">
      <c r="B537" s="31" t="s">
        <v>179</v>
      </c>
      <c r="E537" s="5">
        <f>+C531*0.05</f>
        <v>10028392</v>
      </c>
      <c r="F537" s="39"/>
      <c r="G537" s="6">
        <f t="shared" si="336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41">
        <v>0.38</v>
      </c>
      <c r="W537" s="6">
        <f t="shared" si="337"/>
        <v>3810788.96</v>
      </c>
      <c r="X537" s="41">
        <f t="shared" si="320"/>
        <v>1</v>
      </c>
      <c r="Y537" s="5">
        <f t="shared" si="321"/>
        <v>10028392</v>
      </c>
      <c r="Z537" s="41">
        <f t="shared" si="322"/>
        <v>0.98</v>
      </c>
      <c r="AA537" s="15">
        <v>0.98</v>
      </c>
      <c r="AB537" s="41">
        <f t="shared" si="323"/>
        <v>0</v>
      </c>
      <c r="AC537" s="42">
        <f t="shared" si="324"/>
        <v>0</v>
      </c>
    </row>
    <row r="538" spans="1:29" s="65" customFormat="1" x14ac:dyDescent="0.25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1"/>
      <c r="U538" s="11"/>
      <c r="W538" s="11"/>
      <c r="X538" s="41">
        <f t="shared" si="320"/>
        <v>0</v>
      </c>
      <c r="Y538" s="5">
        <f t="shared" si="321"/>
        <v>0</v>
      </c>
      <c r="Z538" s="41">
        <f t="shared" si="322"/>
        <v>0</v>
      </c>
      <c r="AA538" s="66">
        <v>0</v>
      </c>
      <c r="AB538" s="41">
        <f t="shared" si="323"/>
        <v>0</v>
      </c>
      <c r="AC538" s="42">
        <f t="shared" si="324"/>
        <v>0</v>
      </c>
    </row>
    <row r="539" spans="1:29" x14ac:dyDescent="0.25">
      <c r="B539" s="31" t="s">
        <v>181</v>
      </c>
      <c r="E539" s="5"/>
      <c r="F539" s="39"/>
      <c r="G539" s="6">
        <f t="shared" ref="G539:G547" si="338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20"/>
        <v>0</v>
      </c>
      <c r="Y539" s="5">
        <f t="shared" si="321"/>
        <v>0</v>
      </c>
      <c r="Z539" s="41">
        <f t="shared" si="322"/>
        <v>0</v>
      </c>
      <c r="AA539" s="15">
        <v>0</v>
      </c>
      <c r="AB539" s="41">
        <f t="shared" si="323"/>
        <v>0</v>
      </c>
      <c r="AC539" s="42">
        <f t="shared" si="324"/>
        <v>0</v>
      </c>
    </row>
    <row r="540" spans="1:29" ht="15" customHeight="1" x14ac:dyDescent="0.25">
      <c r="B540" s="31" t="s">
        <v>182</v>
      </c>
      <c r="E540" s="5">
        <f>+C538*0.6</f>
        <v>11248335</v>
      </c>
      <c r="F540" s="39"/>
      <c r="G540" s="6">
        <f t="shared" si="338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20"/>
        <v>1</v>
      </c>
      <c r="Y540" s="5">
        <f t="shared" si="321"/>
        <v>11248335</v>
      </c>
      <c r="Z540" s="41">
        <f t="shared" si="322"/>
        <v>1</v>
      </c>
      <c r="AA540" s="15">
        <v>1</v>
      </c>
      <c r="AB540" s="41">
        <f t="shared" si="323"/>
        <v>0</v>
      </c>
      <c r="AC540" s="42">
        <f t="shared" si="324"/>
        <v>0</v>
      </c>
    </row>
    <row r="541" spans="1:29" ht="15" customHeight="1" x14ac:dyDescent="0.25">
      <c r="B541" s="31" t="s">
        <v>183</v>
      </c>
      <c r="E541" s="5">
        <f>+C538*0.05</f>
        <v>937361.25</v>
      </c>
      <c r="F541" s="39"/>
      <c r="G541" s="6">
        <f t="shared" si="338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20"/>
        <v>1</v>
      </c>
      <c r="Y541" s="5">
        <f t="shared" si="321"/>
        <v>937361.25</v>
      </c>
      <c r="Z541" s="41">
        <f t="shared" si="322"/>
        <v>1</v>
      </c>
      <c r="AA541" s="15">
        <v>1</v>
      </c>
      <c r="AB541" s="41">
        <f t="shared" si="323"/>
        <v>0</v>
      </c>
      <c r="AC541" s="42">
        <f t="shared" si="324"/>
        <v>0</v>
      </c>
    </row>
    <row r="542" spans="1:29" ht="15" customHeight="1" x14ac:dyDescent="0.25">
      <c r="B542" s="31" t="s">
        <v>184</v>
      </c>
      <c r="E542" s="5">
        <f>+C538*0.3</f>
        <v>5624167.5</v>
      </c>
      <c r="F542" s="39"/>
      <c r="G542" s="6">
        <f t="shared" si="338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20"/>
        <v>1</v>
      </c>
      <c r="Y542" s="5">
        <f t="shared" si="321"/>
        <v>5624167.5</v>
      </c>
      <c r="Z542" s="41">
        <f t="shared" si="322"/>
        <v>1</v>
      </c>
      <c r="AA542" s="15">
        <v>1</v>
      </c>
      <c r="AB542" s="41">
        <f t="shared" si="323"/>
        <v>0</v>
      </c>
      <c r="AC542" s="42">
        <f t="shared" si="324"/>
        <v>0</v>
      </c>
    </row>
    <row r="543" spans="1:29" x14ac:dyDescent="0.25">
      <c r="B543" s="31" t="s">
        <v>178</v>
      </c>
      <c r="E543" s="5">
        <f>+C538*0.05</f>
        <v>937361.25</v>
      </c>
      <c r="F543" s="39"/>
      <c r="G543" s="6">
        <f t="shared" si="338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41"/>
      <c r="X543" s="41">
        <f t="shared" si="320"/>
        <v>1</v>
      </c>
      <c r="Y543" s="5">
        <f t="shared" si="321"/>
        <v>937361.25</v>
      </c>
      <c r="Z543" s="41">
        <f t="shared" si="322"/>
        <v>0.5</v>
      </c>
      <c r="AA543" s="15">
        <v>0.5</v>
      </c>
      <c r="AB543" s="41">
        <f t="shared" si="323"/>
        <v>0</v>
      </c>
      <c r="AC543" s="42">
        <f t="shared" si="324"/>
        <v>0</v>
      </c>
    </row>
    <row r="544" spans="1:29" s="65" customFormat="1" x14ac:dyDescent="0.25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20"/>
        <v>0</v>
      </c>
      <c r="Y544" s="5">
        <f t="shared" si="321"/>
        <v>0</v>
      </c>
      <c r="Z544" s="41">
        <f t="shared" si="322"/>
        <v>0</v>
      </c>
      <c r="AA544" s="66">
        <v>0</v>
      </c>
      <c r="AB544" s="41">
        <f t="shared" si="323"/>
        <v>0</v>
      </c>
      <c r="AC544" s="42">
        <f t="shared" si="324"/>
        <v>0</v>
      </c>
    </row>
    <row r="545" spans="1:29" x14ac:dyDescent="0.25">
      <c r="B545" s="31" t="s">
        <v>174</v>
      </c>
      <c r="E545" s="13"/>
      <c r="F545" s="39"/>
      <c r="G545" s="6">
        <f t="shared" si="338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20"/>
        <v>0</v>
      </c>
      <c r="Y545" s="5">
        <f t="shared" si="321"/>
        <v>0</v>
      </c>
      <c r="Z545" s="41">
        <f t="shared" si="322"/>
        <v>0</v>
      </c>
      <c r="AA545" s="15">
        <v>0</v>
      </c>
      <c r="AB545" s="41">
        <f t="shared" si="323"/>
        <v>0</v>
      </c>
      <c r="AC545" s="42">
        <f t="shared" si="324"/>
        <v>0</v>
      </c>
    </row>
    <row r="546" spans="1:29" ht="30" x14ac:dyDescent="0.25">
      <c r="B546" s="32" t="s">
        <v>186</v>
      </c>
      <c r="E546" s="5">
        <v>7200000</v>
      </c>
      <c r="F546" s="39"/>
      <c r="G546" s="6">
        <f t="shared" si="338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20"/>
        <v>1</v>
      </c>
      <c r="Y546" s="5">
        <f t="shared" si="321"/>
        <v>7200000</v>
      </c>
      <c r="Z546" s="41">
        <f t="shared" si="322"/>
        <v>1</v>
      </c>
      <c r="AA546" s="15">
        <v>1</v>
      </c>
      <c r="AB546" s="41">
        <f t="shared" si="323"/>
        <v>0</v>
      </c>
      <c r="AC546" s="42">
        <f t="shared" si="324"/>
        <v>0</v>
      </c>
    </row>
    <row r="547" spans="1:29" ht="15" customHeight="1" x14ac:dyDescent="0.25">
      <c r="B547" s="31" t="s">
        <v>178</v>
      </c>
      <c r="E547" s="5">
        <v>800000</v>
      </c>
      <c r="F547" s="39"/>
      <c r="G547" s="6">
        <f t="shared" si="338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41">
        <v>0.5</v>
      </c>
      <c r="W547" s="6">
        <f>+V547*E547</f>
        <v>400000</v>
      </c>
      <c r="X547" s="41">
        <f t="shared" si="320"/>
        <v>1</v>
      </c>
      <c r="Y547" s="5">
        <f t="shared" si="321"/>
        <v>800000</v>
      </c>
      <c r="Z547" s="41">
        <f t="shared" si="322"/>
        <v>0.5</v>
      </c>
      <c r="AA547" s="15">
        <v>0.5</v>
      </c>
      <c r="AB547" s="41">
        <f t="shared" si="323"/>
        <v>0</v>
      </c>
      <c r="AC547" s="42">
        <f t="shared" si="324"/>
        <v>0</v>
      </c>
    </row>
    <row r="548" spans="1:29" s="2" customFormat="1" x14ac:dyDescent="0.25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>
        <f t="shared" si="322"/>
        <v>0</v>
      </c>
      <c r="AA548" s="54">
        <v>0</v>
      </c>
      <c r="AB548" s="41">
        <f t="shared" si="323"/>
        <v>0</v>
      </c>
      <c r="AC548" s="42">
        <f t="shared" si="324"/>
        <v>0</v>
      </c>
    </row>
    <row r="549" spans="1:29" x14ac:dyDescent="0.25">
      <c r="B549" s="31" t="s">
        <v>188</v>
      </c>
      <c r="E549" s="17"/>
      <c r="S549" s="6">
        <f>+R549*E549</f>
        <v>0</v>
      </c>
      <c r="V549" s="4"/>
      <c r="Z549" s="41">
        <f t="shared" si="322"/>
        <v>0</v>
      </c>
      <c r="AA549" s="15">
        <v>0</v>
      </c>
      <c r="AB549" s="41">
        <f t="shared" si="323"/>
        <v>0</v>
      </c>
      <c r="AC549" s="42">
        <f t="shared" si="324"/>
        <v>0</v>
      </c>
    </row>
    <row r="550" spans="1:29" x14ac:dyDescent="0.25">
      <c r="E550" s="17"/>
      <c r="V550" s="4"/>
      <c r="Z550" s="41">
        <f t="shared" si="322"/>
        <v>0</v>
      </c>
      <c r="AA550" s="15">
        <v>0</v>
      </c>
      <c r="AB550" s="41">
        <f t="shared" si="323"/>
        <v>0</v>
      </c>
      <c r="AC550" s="42">
        <f t="shared" si="324"/>
        <v>0</v>
      </c>
    </row>
    <row r="551" spans="1:29" s="72" customFormat="1" x14ac:dyDescent="0.25">
      <c r="B551" s="36" t="s">
        <v>2</v>
      </c>
      <c r="C551" s="18">
        <f>SUM(C4:C549)</f>
        <v>999728920</v>
      </c>
      <c r="E551" s="18">
        <f>SUM(E5:E549)</f>
        <v>998718000</v>
      </c>
      <c r="F551" s="73"/>
      <c r="G551" s="19">
        <f>SUM(G5:G549)</f>
        <v>124839750</v>
      </c>
      <c r="H551" s="74"/>
      <c r="I551" s="19">
        <f>SUM(I5:I549)</f>
        <v>124839750</v>
      </c>
      <c r="J551" s="74"/>
      <c r="K551" s="19">
        <f>SUM(K5:K549)</f>
        <v>124839749.99999999</v>
      </c>
      <c r="L551" s="74"/>
      <c r="M551" s="19">
        <f>SUM(M5:M549)</f>
        <v>124839750.0025</v>
      </c>
      <c r="N551" s="74"/>
      <c r="O551" s="19">
        <f>SUM(O5:O549)</f>
        <v>124839750.45802638</v>
      </c>
      <c r="P551" s="74"/>
      <c r="Q551" s="19">
        <f>SUM(Q5:Q549)</f>
        <v>124839750.00000001</v>
      </c>
      <c r="R551" s="74"/>
      <c r="S551" s="19">
        <f>SUM(S5:S549)</f>
        <v>124839749.825</v>
      </c>
      <c r="U551" s="19">
        <f>SUM(U5:U549)</f>
        <v>124839749.77899997</v>
      </c>
      <c r="W551" s="19">
        <f>SUM(W5:W549)</f>
        <v>111642773.91999999</v>
      </c>
    </row>
    <row r="552" spans="1:29" x14ac:dyDescent="0.25">
      <c r="B552" s="37"/>
      <c r="C552" s="22"/>
      <c r="D552" s="22"/>
      <c r="E552" s="22"/>
      <c r="F552" s="75"/>
      <c r="G552" s="23"/>
      <c r="H552" s="76"/>
      <c r="I552" s="23"/>
      <c r="J552" s="76"/>
      <c r="K552" s="23"/>
      <c r="L552" s="76"/>
      <c r="M552" s="23"/>
      <c r="N552" s="76"/>
      <c r="O552" s="23"/>
      <c r="P552" s="76"/>
      <c r="Q552" s="23"/>
      <c r="R552" s="76"/>
      <c r="S552" s="23"/>
      <c r="T552" s="22"/>
      <c r="U552" s="23"/>
      <c r="V552" s="23"/>
      <c r="W552" s="23"/>
    </row>
    <row r="553" spans="1:29" ht="15.75" thickBot="1" x14ac:dyDescent="0.3"/>
    <row r="554" spans="1:29" ht="15.75" x14ac:dyDescent="0.25">
      <c r="B554" s="97" t="s">
        <v>190</v>
      </c>
      <c r="C554" s="98"/>
      <c r="D554" s="98"/>
      <c r="E554" s="99"/>
      <c r="F554" s="77" t="s">
        <v>191</v>
      </c>
      <c r="G554" s="24">
        <f>G551</f>
        <v>124839750</v>
      </c>
    </row>
    <row r="555" spans="1:29" ht="15.75" x14ac:dyDescent="0.25">
      <c r="B555" s="82" t="s">
        <v>192</v>
      </c>
      <c r="C555" s="83"/>
      <c r="D555" s="83"/>
      <c r="E555" s="84"/>
      <c r="F555" s="78" t="s">
        <v>191</v>
      </c>
      <c r="G555" s="25">
        <f>I551</f>
        <v>124839750</v>
      </c>
    </row>
    <row r="556" spans="1:29" ht="15.75" x14ac:dyDescent="0.25">
      <c r="B556" s="82" t="s">
        <v>193</v>
      </c>
      <c r="C556" s="83"/>
      <c r="D556" s="83"/>
      <c r="E556" s="84"/>
      <c r="F556" s="78" t="s">
        <v>191</v>
      </c>
      <c r="G556" s="25">
        <f>K551</f>
        <v>124839749.99999999</v>
      </c>
    </row>
    <row r="557" spans="1:29" ht="15.75" x14ac:dyDescent="0.25">
      <c r="B557" s="82" t="s">
        <v>194</v>
      </c>
      <c r="C557" s="83"/>
      <c r="D557" s="83"/>
      <c r="E557" s="84"/>
      <c r="F557" s="78" t="s">
        <v>191</v>
      </c>
      <c r="G557" s="25">
        <f>M551</f>
        <v>124839750.0025</v>
      </c>
    </row>
    <row r="558" spans="1:29" ht="15.75" x14ac:dyDescent="0.25">
      <c r="B558" s="82" t="s">
        <v>195</v>
      </c>
      <c r="C558" s="83"/>
      <c r="D558" s="83"/>
      <c r="E558" s="84"/>
      <c r="F558" s="78" t="s">
        <v>191</v>
      </c>
      <c r="G558" s="25">
        <f>O551</f>
        <v>124839750.45802638</v>
      </c>
    </row>
    <row r="559" spans="1:29" ht="15.75" x14ac:dyDescent="0.25">
      <c r="B559" s="82" t="s">
        <v>196</v>
      </c>
      <c r="C559" s="83"/>
      <c r="D559" s="83"/>
      <c r="E559" s="84"/>
      <c r="F559" s="78" t="s">
        <v>191</v>
      </c>
      <c r="G559" s="25">
        <f>Q551</f>
        <v>124839750.00000001</v>
      </c>
    </row>
    <row r="560" spans="1:29" ht="15.75" x14ac:dyDescent="0.25">
      <c r="B560" s="82" t="s">
        <v>197</v>
      </c>
      <c r="C560" s="83"/>
      <c r="D560" s="83"/>
      <c r="E560" s="84"/>
      <c r="F560" s="78" t="s">
        <v>191</v>
      </c>
      <c r="G560" s="25">
        <f>U551</f>
        <v>124839749.77899997</v>
      </c>
    </row>
    <row r="561" spans="2:15" ht="16.5" thickBot="1" x14ac:dyDescent="0.3">
      <c r="B561" s="89" t="s">
        <v>198</v>
      </c>
      <c r="C561" s="90"/>
      <c r="D561" s="90"/>
      <c r="E561" s="91"/>
      <c r="F561" s="79" t="s">
        <v>191</v>
      </c>
      <c r="G561" s="26">
        <f>W551</f>
        <v>111642773.91999999</v>
      </c>
    </row>
    <row r="562" spans="2:15" ht="15.75" x14ac:dyDescent="0.25">
      <c r="B562" s="92" t="s">
        <v>2</v>
      </c>
      <c r="C562" s="93"/>
      <c r="D562" s="93"/>
      <c r="E562" s="94"/>
      <c r="F562" s="80" t="s">
        <v>191</v>
      </c>
      <c r="G562" s="27">
        <f>SUM(G554:G561)</f>
        <v>985521024.15952623</v>
      </c>
    </row>
    <row r="563" spans="2:15" ht="16.5" thickBot="1" x14ac:dyDescent="0.3">
      <c r="B563" s="86" t="s">
        <v>204</v>
      </c>
      <c r="C563" s="87"/>
      <c r="D563" s="87"/>
      <c r="E563" s="88"/>
      <c r="F563" s="81" t="s">
        <v>191</v>
      </c>
      <c r="G563" s="28">
        <f>G562/E551</f>
        <v>0.98678608391911049</v>
      </c>
    </row>
    <row r="565" spans="2:15" x14ac:dyDescent="0.25">
      <c r="O565" s="6">
        <v>28</v>
      </c>
    </row>
    <row r="566" spans="2:15" x14ac:dyDescent="0.25">
      <c r="O566" s="6">
        <v>6</v>
      </c>
    </row>
    <row r="567" spans="2:15" x14ac:dyDescent="0.25">
      <c r="O567" s="6">
        <v>7</v>
      </c>
    </row>
  </sheetData>
  <mergeCells count="23"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  <mergeCell ref="B557:E557"/>
    <mergeCell ref="T2:U2"/>
    <mergeCell ref="B563:E563"/>
    <mergeCell ref="B558:E558"/>
    <mergeCell ref="B559:E559"/>
    <mergeCell ref="B560:E560"/>
    <mergeCell ref="B561:E561"/>
    <mergeCell ref="B562:E56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76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</vt:lpstr>
      <vt:lpstr>Pankha!Print_Area</vt:lpstr>
      <vt:lpstr>Pankha!Print_Titles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KRMPL-PLANNING</cp:lastModifiedBy>
  <cp:lastPrinted>2023-04-01T04:42:17Z</cp:lastPrinted>
  <dcterms:created xsi:type="dcterms:W3CDTF">2022-03-30T06:43:59Z</dcterms:created>
  <dcterms:modified xsi:type="dcterms:W3CDTF">2023-07-02T11:55:15Z</dcterms:modified>
</cp:coreProperties>
</file>