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6" i="3"/>
  <c r="G347"/>
  <c r="G348"/>
  <c r="G349"/>
  <c r="G350"/>
  <c r="G351"/>
  <c r="G352"/>
  <c r="G353"/>
  <c r="G345"/>
  <c r="U188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91"/>
  <c r="Z191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86"/>
  <c r="Z186" s="1"/>
  <c r="Y187"/>
  <c r="Z187" s="1"/>
  <c r="Y189"/>
  <c r="Z189" s="1"/>
  <c r="Y190"/>
  <c r="Z190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1"/>
  <c r="Z241" s="1"/>
  <c r="Y242"/>
  <c r="Z242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60"/>
  <c r="Z260" s="1"/>
  <c r="Y262"/>
  <c r="Z262" s="1"/>
  <c r="Y263"/>
  <c r="Z263" s="1"/>
  <c r="Y266"/>
  <c r="Z266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W187"/>
  <c r="W188"/>
  <c r="Y188" s="1"/>
  <c r="Z188" s="1"/>
  <c r="W189"/>
  <c r="W190"/>
  <c r="W19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W242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Y259" s="1"/>
  <c r="Z259" s="1"/>
  <c r="W260"/>
  <c r="W261"/>
  <c r="Y261" s="1"/>
  <c r="Z261" s="1"/>
  <c r="W262"/>
  <c r="W263"/>
  <c r="W264"/>
  <c r="W265"/>
  <c r="W266"/>
  <c r="W267"/>
  <c r="Y267" s="1"/>
  <c r="Z267" s="1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Y339" s="1"/>
  <c r="Z339" s="1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Y258" s="1"/>
  <c r="Z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<sst xmlns="http://schemas.openxmlformats.org/spreadsheetml/2006/main" count="432" uniqueCount="268">
  <si>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</si>
  <si>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</si>
  <si>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</si>
  <si>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</si>
  <si>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</si>
  <si>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</si>
  <si>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</si>
  <si>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</si>
  <si>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</si>
  <si>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</si>
  <si>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</si>
  <si>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</si>
  <si>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</si>
  <si>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</si>
  <si>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</si>
  <si>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</si>
  <si>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</si>
  <si>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</si>
  <si>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</si>
  <si>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</si>
  <si>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</si>
  <si>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</si>
  <si>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</si>
  <si>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</si>
  <si>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</si>
  <si>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</si>
  <si>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</si>
  <si>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</si>
  <si>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</si>
  <si>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</si>
  <si>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</si>
  <si>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</si>
  <si>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</si>
  <si>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</si>
  <si>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</si>
  <si>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</si>
  <si>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</si>
  <si>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</si>
  <si>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</si>
  <si>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</si>
  <si>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</si>
  <si>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</si>
  <si>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</si>
  <si>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</si>
  <si>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</si>
  <si>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</si>
  <si>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</si>
  <si>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</si>
  <si>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</si>
  <si>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</si>
  <si>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</si>
  <si>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</si>
  <si>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</si>
  <si>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</si>
  <si>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</si>
  <si>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</si>
  <si>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</si>
  <si>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</si>
  <si>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</si>
  <si>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</si>
  <si>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</si>
  <si>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</si>
  <si>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</si>
  <si>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</si>
  <si>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</si>
  <si>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</si>
  <si>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</si>
  <si>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</si>
  <si>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</si>
  <si>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</si>
  <si>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</si>
  <si>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</si>
  <si>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</si>
  <si>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</si>
  <si>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</si>
  <si>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</si>
  <si>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</si>
  <si>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</si>
  <si>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</si>
  <si>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</si>
  <si>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</si>
  <si>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</si>
  <si>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</si>
  <si>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</si>
  <si>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</si>
  <si>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</si>
  <si>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</si>
  <si>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</si>
  <si>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</si>
  <si>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</si>
  <si>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</si>
  <si>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</si>
  <si>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</si>
  <si>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</si>
  <si>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</si>
  <si>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</si>
  <si>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</si>
  <si>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</si>
  <si>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</si>
  <si>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</si>
  <si>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</si>
  <si>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</si>
  <si>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</si>
  <si>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</si>
  <si>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</si>
  <si>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</si>
  <si>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</si>
  <si>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</si>
  <si>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</si>
  <si>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</si>
  <si>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</si>
  <si>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</si>
  <si>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</si>
  <si>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</si>
  <si>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</si>
  <si>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</si>
  <si>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</si>
  <si>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</si>
  <si>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</si>
  <si>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</si>
  <si>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</si>
  <si>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</si>
  <si>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</si>
  <si>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</si>
  <si>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</si>
  <si>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</si>
  <si>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</si>
  <si>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</si>
  <si>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</si>
  <si>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</si>
  <si>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</si>
  <si>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</si>
  <si>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</si>
  <si>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</si>
  <si>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</si>
  <si>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</si>
  <si>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</si>
  <si>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</si>
  <si>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</si>
  <si>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</si>
  <si>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</si>
  <si>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</si>
  <si>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</si>
  <si>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</si>
  <si>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</si>
  <si>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</si>
  <si>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</si>
  <si>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</si>
  <si>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</si>
  <si>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</si>
  <si>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</si>
  <si>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</si>
  <si>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</si>
  <si>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</si>
  <si>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</si>
  <si>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</si>
  <si>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</si>
  <si>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</si>
  <si>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</si>
  <si>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</si>
  <si>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</si>
  <si>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</si>
  <si>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</si>
  <si>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</si>
  <si>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</si>
  <si>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</si>
  <si>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</si>
  <si>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</si>
  <si>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</si>
  <si>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</si>
  <si>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</si>
  <si>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</si>
  <si>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</si>
  <si>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</si>
  <si>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</si>
  <si>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</si>
  <si>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</si>
  <si>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</si>
  <si>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</si>
  <si>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</si>
  <si>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</si>
  <si>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</si>
  <si>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</si>
  <si>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</si>
  <si>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</si>
  <si>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</si>
  <si>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</si>
  <si>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</si>
  <si>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</si>
  <si>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</si>
  <si>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</si>
  <si>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</si>
  <si>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</si>
  <si>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</si>
  <si>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</si>
  <si>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</si>
  <si>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</si>
  <si>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</si>
  <si>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</si>
  <si>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</si>
  <si>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</si>
  <si>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</si>
  <si>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</si>
  <si>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</si>
  <si>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</si>
  <si>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</si>
  <si>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</si>
  <si>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</si>
  <si>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</si>
  <si>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</si>
  <si>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</si>
  <si>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</si>
  <si>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</si>
  <si>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</si>
  <si>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</si>
  <si>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</si>
  <si>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</si>
  <si>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</si>
  <si>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</si>
  <si>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</si>
  <si>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</si>
  <si>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</si>
  <si>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</si>
  <si>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</si>
  <si>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</si>
  <si>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</si>
  <si>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</si>
  <si>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</si>
  <si>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</si>
  <si>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</si>
  <si>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</si>
  <si>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</si>
  <si>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</si>
  <si>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</si>
  <si>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</si>
  <si>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</si>
  <si>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</si>
  <si>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</si>
  <si>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</si>
  <si>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</si>
  <si>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</si>
  <si>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</si>
  <si>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</si>
  <si>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</si>
  <si>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</si>
  <si>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</si>
  <si>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</si>
  <si>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</si>
  <si>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</si>
  <si>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</si>
  <si>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</si>
  <si>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</si>
  <si>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</si>
  <si>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</si>
  <si>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</si>
  <si>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</si>
  <si>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</si>
  <si>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</si>
  <si>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</si>
  <si>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</si>
  <si>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</si>
  <si>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</si>
  <si>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</si>
  <si>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Milestone-8             (From 26th July'22 to 30th April'23)</t>
  </si>
  <si>
    <t>PROGRESS REPORT FOR 15 MLD UNNAO SITE</t>
  </si>
  <si>
    <t>Upto April'23</t>
  </si>
  <si>
    <t>For May'23</t>
  </si>
  <si>
    <t>Total % as on 31.05.2023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</si>
</sst>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64" formatCode="0.0%"/>
    <numFmt numFmtId="165" formatCode="0.000"/>
    <numFmt numFmtId="166" formatCode="_ * #,##0_ ;_ * \-#,##0_ ;_ * &quot;-&quot;??_ ;_ @_ "/>
    <numFmt numFmtId="167" formatCode="0.0000%"/>
    <numFmt numFmtId="168" formatCode="_ * #,##0.0000_ ;_ * \-#,##0.0000_ ;_ * &quot;-&quot;??_ ;_ @_ "/>
    <numFmt numFmtId="169" formatCode="_ * #,##0.0000000_ ;_ * \-#,##0.0000000_ ;_ * &quot;-&quot;??_ ;_ @_ "/>
    <numFmt numFmtId="170" formatCode="0.000%"/>
    <numFmt numFmtId="171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6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43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6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6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6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43" fontId="2" fillId="0" borderId="5" xfId="2" applyNumberFormat="1" applyFont="1" applyBorder="1" applyAlignment="1">
      <alignment vertical="center"/>
    </xf>
    <xf numFmtId="43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6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6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0" borderId="5" xfId="1" applyNumberFormat="1" applyFont="1" applyBorder="1" applyAlignment="1">
      <alignment vertical="center"/>
    </xf>
    <xf numFmtId="167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8" fontId="2" fillId="0" borderId="5" xfId="2" applyNumberFormat="1" applyFont="1" applyBorder="1" applyAlignment="1">
      <alignment vertical="center"/>
    </xf>
    <xf numFmtId="43" fontId="2" fillId="5" borderId="5" xfId="2" applyNumberFormat="1" applyFont="1" applyFill="1" applyBorder="1" applyAlignment="1">
      <alignment vertical="center"/>
    </xf>
    <xf numFmtId="43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6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0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8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6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6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6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5" fontId="2" fillId="0" borderId="0" xfId="2" applyNumberFormat="1" applyFont="1" applyAlignment="1">
      <alignment vertical="center"/>
    </xf>
    <xf numFmtId="171" fontId="2" fillId="7" borderId="5" xfId="2" applyNumberFormat="1" applyFont="1" applyFill="1" applyBorder="1" applyAlignment="1">
      <alignment vertical="center"/>
    </xf>
    <xf numFmtId="43" fontId="7" fillId="0" borderId="3" xfId="4" applyFont="1" applyFill="1" applyBorder="1" applyAlignment="1">
      <alignment vertical="center"/>
    </xf>
    <xf numFmtId="166" fontId="6" fillId="0" borderId="14" xfId="4" applyNumberFormat="1" applyFont="1" applyFill="1" applyBorder="1" applyAlignment="1">
      <alignment vertical="center"/>
    </xf>
    <xf numFmtId="43" fontId="7" fillId="0" borderId="5" xfId="4" applyFont="1" applyFill="1" applyBorder="1" applyAlignment="1">
      <alignment vertical="center"/>
    </xf>
    <xf numFmtId="166" fontId="6" fillId="0" borderId="17" xfId="4" applyNumberFormat="1" applyFont="1" applyFill="1" applyBorder="1" applyAlignment="1">
      <alignment vertical="center"/>
    </xf>
    <xf numFmtId="43" fontId="7" fillId="0" borderId="20" xfId="4" applyFont="1" applyFill="1" applyBorder="1" applyAlignment="1">
      <alignment vertical="center"/>
    </xf>
    <xf numFmtId="166" fontId="6" fillId="0" borderId="21" xfId="4" applyNumberFormat="1" applyFont="1" applyFill="1" applyBorder="1" applyAlignment="1">
      <alignment vertical="center"/>
    </xf>
    <xf numFmtId="43" fontId="9" fillId="0" borderId="3" xfId="4" applyFont="1" applyFill="1" applyBorder="1" applyAlignment="1">
      <alignment vertical="center"/>
    </xf>
    <xf numFmtId="166" fontId="8" fillId="0" borderId="14" xfId="4" applyNumberFormat="1" applyFont="1" applyFill="1" applyBorder="1" applyAlignment="1">
      <alignment vertical="center"/>
    </xf>
    <xf numFmtId="43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43" fontId="3" fillId="0" borderId="0" xfId="4" applyFont="1"/>
    <xf numFmtId="43" fontId="4" fillId="0" borderId="0" xfId="4" applyFont="1" applyAlignment="1">
      <alignment horizontal="center" vertical="center" wrapText="1"/>
    </xf>
    <xf numFmtId="43" fontId="3" fillId="0" borderId="0" xfId="4" applyFont="1" applyAlignment="1">
      <alignment horizontal="center"/>
    </xf>
    <xf numFmtId="166" fontId="2" fillId="0" borderId="0" xfId="2" applyNumberFormat="1" applyFont="1"/>
    <xf numFmtId="43" fontId="2" fillId="5" borderId="0" xfId="4" applyFont="1" applyFill="1"/>
    <xf numFmtId="9" fontId="2" fillId="5" borderId="0" xfId="2" applyNumberFormat="1" applyFont="1" applyFill="1"/>
    <xf numFmtId="166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2" fontId="2" fillId="0" borderId="0" xfId="2" applyNumberFormat="1" applyFont="1" applyAlignment="1">
      <alignment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35" activePane="bottomRight" state="frozen"/>
      <selection pane="topRight" activeCell="D1" sqref="D1"/>
      <selection pane="bottomLeft" activeCell="A6" sqref="A6"/>
      <selection pane="bottomRight" activeCell="G350" sqref="G350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customWidth="1"/>
    <col min="24" max="24" width="15.42578125" style="2" customWidth="1"/>
    <col min="25" max="25" width="13.85546875" style="85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263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0.35</v>
      </c>
      <c r="U24" s="47">
        <f>+T24*C24</f>
        <v>1288000</v>
      </c>
      <c r="V24" s="89">
        <f t="shared" si="1"/>
        <v>3680000</v>
      </c>
      <c r="W24" s="90">
        <f t="shared" si="2"/>
        <v>0.95</v>
      </c>
      <c r="X24" s="84">
        <v>0.99</v>
      </c>
      <c r="Y24" s="84">
        <f t="shared" si="3"/>
        <v>-4.0000000000000036E-2</v>
      </c>
      <c r="Z24" s="91">
        <f t="shared" si="4"/>
        <v>-147200.00000000012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</v>
      </c>
      <c r="U32" s="47">
        <f>+T32*C32</f>
        <v>30800</v>
      </c>
      <c r="V32" s="89">
        <f t="shared" si="1"/>
        <v>308000</v>
      </c>
      <c r="W32" s="90">
        <f t="shared" si="2"/>
        <v>0.95</v>
      </c>
      <c r="X32" s="84">
        <v>0.99</v>
      </c>
      <c r="Y32" s="84">
        <f t="shared" si="3"/>
        <v>-4.0000000000000036E-2</v>
      </c>
      <c r="Z32" s="91">
        <f t="shared" si="4"/>
        <v>-12320.000000000011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</v>
      </c>
      <c r="U40" s="47">
        <f>+T40*C40</f>
        <v>17160</v>
      </c>
      <c r="V40" s="89">
        <f t="shared" si="1"/>
        <v>85800</v>
      </c>
      <c r="W40" s="90">
        <f t="shared" si="2"/>
        <v>0.95</v>
      </c>
      <c r="X40" s="84">
        <v>0.99</v>
      </c>
      <c r="Y40" s="84">
        <f t="shared" si="3"/>
        <v>-4.0000000000000036E-2</v>
      </c>
      <c r="Z40" s="91">
        <f t="shared" si="4"/>
        <v>-3432.0000000000032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0.05</v>
      </c>
      <c r="U49" s="47">
        <f>+T49*C49</f>
        <v>22850</v>
      </c>
      <c r="V49" s="89">
        <f t="shared" si="1"/>
        <v>457000</v>
      </c>
      <c r="W49" s="90">
        <f t="shared" si="2"/>
        <v>0.95000000000000007</v>
      </c>
      <c r="X49" s="84">
        <v>0.98</v>
      </c>
      <c r="Y49" s="84">
        <f t="shared" si="3"/>
        <v>-2.9999999999999916E-2</v>
      </c>
      <c r="Z49" s="91">
        <f t="shared" si="4"/>
        <v>-13709.999999999962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0.25</v>
      </c>
      <c r="U61" s="47">
        <f>+T61*C61</f>
        <v>145750</v>
      </c>
      <c r="V61" s="89">
        <f t="shared" si="1"/>
        <v>583000</v>
      </c>
      <c r="W61" s="90">
        <f t="shared" si="2"/>
        <v>0.95</v>
      </c>
      <c r="X61" s="84">
        <v>0.99</v>
      </c>
      <c r="Y61" s="84">
        <f t="shared" si="3"/>
        <v>-4.0000000000000036E-2</v>
      </c>
      <c r="Z61" s="91">
        <f t="shared" si="4"/>
        <v>-23320.000000000022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0.35</v>
      </c>
      <c r="U75" s="47">
        <f t="shared" si="38"/>
        <v>11725</v>
      </c>
      <c r="V75" s="89">
        <f t="shared" si="34"/>
        <v>33500</v>
      </c>
      <c r="W75" s="90">
        <f t="shared" si="35"/>
        <v>0.95</v>
      </c>
      <c r="X75" s="84">
        <v>0.98</v>
      </c>
      <c r="Y75" s="84">
        <f t="shared" si="36"/>
        <v>-3.0000000000000027E-2</v>
      </c>
      <c r="Z75" s="91">
        <f t="shared" si="37"/>
        <v>-1005.0000000000009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</v>
      </c>
      <c r="U112" s="47">
        <f t="shared" ref="U112:U113" si="57">+T112*C112</f>
        <v>133349.58599999998</v>
      </c>
      <c r="V112" s="89">
        <f t="shared" si="34"/>
        <v>222249.31</v>
      </c>
      <c r="W112" s="90">
        <f t="shared" si="35"/>
        <v>0.89999999999999991</v>
      </c>
      <c r="X112" s="84">
        <v>0.98</v>
      </c>
      <c r="Y112" s="84">
        <f t="shared" si="36"/>
        <v>-8.0000000000000071E-2</v>
      </c>
      <c r="Z112" s="91">
        <f t="shared" si="37"/>
        <v>-17779.944800000016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</v>
      </c>
      <c r="U113" s="47">
        <f t="shared" si="57"/>
        <v>55600</v>
      </c>
      <c r="V113" s="89">
        <f t="shared" si="34"/>
        <v>139000</v>
      </c>
      <c r="W113" s="90">
        <f t="shared" si="35"/>
        <v>0.9</v>
      </c>
      <c r="X113" s="84">
        <v>0.98</v>
      </c>
      <c r="Y113" s="84">
        <f t="shared" si="36"/>
        <v>-7.999999999999996E-2</v>
      </c>
      <c r="Z113" s="91">
        <f t="shared" si="37"/>
        <v>-11119.999999999995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0.25</v>
      </c>
      <c r="U126" s="47">
        <f t="shared" si="62"/>
        <v>87750</v>
      </c>
      <c r="V126" s="89">
        <f t="shared" si="34"/>
        <v>351000</v>
      </c>
      <c r="W126" s="90">
        <f t="shared" si="35"/>
        <v>0.95</v>
      </c>
      <c r="X126" s="84">
        <v>0.98</v>
      </c>
      <c r="Y126" s="84">
        <f t="shared" si="36"/>
        <v>-3.0000000000000027E-2</v>
      </c>
      <c r="Z126" s="91">
        <f t="shared" si="37"/>
        <v>-10530.000000000009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/>
      <c r="U186" s="29">
        <f t="shared" si="94"/>
        <v>0</v>
      </c>
      <c r="V186" s="13">
        <f t="shared" si="68"/>
        <v>502125</v>
      </c>
      <c r="W186" s="79">
        <f t="shared" si="69"/>
        <v>0.97000000000000008</v>
      </c>
      <c r="X186" s="82">
        <v>0.97000000000000008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/>
      <c r="U187" s="29">
        <f t="shared" si="94"/>
        <v>0</v>
      </c>
      <c r="V187" s="13">
        <f t="shared" si="68"/>
        <v>502125</v>
      </c>
      <c r="W187" s="79">
        <f t="shared" si="69"/>
        <v>0.97000000000000008</v>
      </c>
      <c r="X187" s="82">
        <v>0.97000000000000008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0.01</v>
      </c>
      <c r="U188" s="29">
        <f t="shared" ref="U188:U194" si="97">+T188*C188</f>
        <v>5023.5295000000006</v>
      </c>
      <c r="V188" s="13">
        <f t="shared" si="68"/>
        <v>502352.95000000007</v>
      </c>
      <c r="W188" s="79">
        <f t="shared" si="69"/>
        <v>0.97000000000000008</v>
      </c>
      <c r="X188" s="82">
        <v>0.97000000000000008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/>
      <c r="U189" s="47">
        <f t="shared" si="94"/>
        <v>0</v>
      </c>
      <c r="V189" s="13">
        <f t="shared" si="68"/>
        <v>502125</v>
      </c>
      <c r="W189" s="79">
        <f t="shared" si="69"/>
        <v>0.92</v>
      </c>
      <c r="X189" s="83">
        <v>0.92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0.25</v>
      </c>
      <c r="U190" s="29">
        <f t="shared" si="97"/>
        <v>125387</v>
      </c>
      <c r="V190" s="13">
        <f t="shared" si="68"/>
        <v>501548</v>
      </c>
      <c r="W190" s="79">
        <f t="shared" si="69"/>
        <v>0.85</v>
      </c>
      <c r="X190" s="82">
        <v>0.85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0.09</v>
      </c>
      <c r="U191" s="29">
        <f t="shared" si="97"/>
        <v>144993.15</v>
      </c>
      <c r="V191" s="13">
        <f t="shared" si="68"/>
        <v>1611035</v>
      </c>
      <c r="W191" s="79">
        <f t="shared" si="69"/>
        <v>0.88</v>
      </c>
      <c r="X191" s="82">
        <v>0.88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0.38</v>
      </c>
      <c r="U192" s="29">
        <f t="shared" si="97"/>
        <v>190807.5</v>
      </c>
      <c r="V192" s="13">
        <f t="shared" si="68"/>
        <v>502125</v>
      </c>
      <c r="W192" s="79">
        <f t="shared" si="69"/>
        <v>0.88</v>
      </c>
      <c r="X192" s="84">
        <v>0.88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0.65</v>
      </c>
      <c r="U194" s="47">
        <f t="shared" si="97"/>
        <v>1138107.1000000001</v>
      </c>
      <c r="V194" s="89">
        <f t="shared" si="68"/>
        <v>1750934</v>
      </c>
      <c r="W194" s="90">
        <f t="shared" si="69"/>
        <v>0.8</v>
      </c>
      <c r="X194" s="84">
        <v>0.8</v>
      </c>
      <c r="Y194" s="84">
        <f t="shared" si="70"/>
        <v>0</v>
      </c>
      <c r="Z194" s="91">
        <f t="shared" si="71"/>
        <v>0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1</v>
      </c>
      <c r="U241" s="29">
        <f>T241*C241</f>
        <v>924187.5</v>
      </c>
      <c r="V241" s="13">
        <f t="shared" si="99"/>
        <v>924187.5</v>
      </c>
      <c r="W241" s="79">
        <f t="shared" si="100"/>
        <v>1</v>
      </c>
      <c r="X241" s="82">
        <v>1</v>
      </c>
      <c r="Y241" s="82">
        <f t="shared" si="101"/>
        <v>0</v>
      </c>
      <c r="Z241" s="88">
        <f t="shared" si="102"/>
        <v>0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1</v>
      </c>
      <c r="U242" s="29">
        <f>T242*C242</f>
        <v>924187.5</v>
      </c>
      <c r="V242" s="13">
        <f t="shared" si="99"/>
        <v>924187.5</v>
      </c>
      <c r="W242" s="79">
        <f t="shared" si="100"/>
        <v>1</v>
      </c>
      <c r="X242" s="82">
        <v>1</v>
      </c>
      <c r="Y242" s="82">
        <f t="shared" si="101"/>
        <v>0</v>
      </c>
      <c r="Z242" s="88">
        <f t="shared" si="102"/>
        <v>0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0.03</v>
      </c>
      <c r="Q258" s="28">
        <f t="shared" si="108"/>
        <v>165921.35490000001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4953305.5191439996</v>
      </c>
      <c r="W258" s="79">
        <f t="shared" si="100"/>
        <v>0.89680000000000004</v>
      </c>
      <c r="X258" s="82">
        <v>1.0011999999999999</v>
      </c>
      <c r="Y258" s="82">
        <f t="shared" si="101"/>
        <v>-0.10439999999999983</v>
      </c>
      <c r="Z258" s="88">
        <f t="shared" si="102"/>
        <v>-577406.31505199906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0.05</v>
      </c>
      <c r="U259" s="29">
        <f>T259*C259</f>
        <v>184407.89750000005</v>
      </c>
      <c r="V259" s="13">
        <f t="shared" si="99"/>
        <v>3688157.95</v>
      </c>
      <c r="W259" s="79">
        <f t="shared" si="100"/>
        <v>0.90170000000000006</v>
      </c>
      <c r="X259" s="82">
        <v>0.99170000000000003</v>
      </c>
      <c r="Y259" s="82">
        <f t="shared" si="101"/>
        <v>-8.9999999999999969E-2</v>
      </c>
      <c r="Z259" s="88">
        <f t="shared" si="102"/>
        <v>-331934.21549999993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0.15</v>
      </c>
      <c r="U261" s="29">
        <f>T261*C261</f>
        <v>276558.51</v>
      </c>
      <c r="V261" s="13">
        <f t="shared" si="99"/>
        <v>1843723.4000000001</v>
      </c>
      <c r="W261" s="79">
        <f t="shared" si="100"/>
        <v>0.75260000000000005</v>
      </c>
      <c r="X261" s="82">
        <v>0.80259999999999998</v>
      </c>
      <c r="Y261" s="82">
        <f t="shared" si="101"/>
        <v>-4.9999999999999933E-2</v>
      </c>
      <c r="Z261" s="88">
        <f t="shared" si="102"/>
        <v>-92186.169999999882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0.95</v>
      </c>
      <c r="U267" s="29">
        <f>T267*C267</f>
        <v>65075</v>
      </c>
      <c r="V267" s="13">
        <f t="shared" si="124"/>
        <v>68500</v>
      </c>
      <c r="W267" s="79">
        <f t="shared" si="125"/>
        <v>0.95</v>
      </c>
      <c r="X267" s="82">
        <v>1</v>
      </c>
      <c r="Y267" s="82">
        <f t="shared" si="126"/>
        <v>-5.0000000000000044E-2</v>
      </c>
      <c r="Z267" s="88">
        <f t="shared" si="127"/>
        <v>-3425.0000000000032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</v>
      </c>
      <c r="U338" s="47">
        <f>+T338*$C336*0.2</f>
        <v>1600000</v>
      </c>
      <c r="V338" s="89">
        <f t="shared" si="164"/>
        <v>2000000</v>
      </c>
      <c r="W338" s="90">
        <f t="shared" si="165"/>
        <v>0.8</v>
      </c>
      <c r="X338" s="84">
        <v>0.85</v>
      </c>
      <c r="Y338" s="84">
        <f t="shared" si="166"/>
        <v>-4.9999999999999933E-2</v>
      </c>
      <c r="Z338" s="91">
        <f>Y338*C336</f>
        <v>-499999.99999999936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0.5</v>
      </c>
      <c r="U339" s="47">
        <f>+T339*$C339</f>
        <v>9700000</v>
      </c>
      <c r="V339" s="13">
        <f t="shared" si="164"/>
        <v>19400000</v>
      </c>
      <c r="W339" s="79">
        <f t="shared" si="165"/>
        <v>0.72</v>
      </c>
      <c r="X339" s="84">
        <v>0.91999999999999993</v>
      </c>
      <c r="Y339" s="82">
        <f t="shared" si="166"/>
        <v>-0.19999999999999996</v>
      </c>
      <c r="Z339" s="88">
        <f t="shared" si="167"/>
        <v>-3879999.9999999991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47258843.965357862</v>
      </c>
      <c r="R343" s="60"/>
      <c r="S343" s="61">
        <f>SUM(S5:S342)</f>
        <v>47836249.750045002</v>
      </c>
      <c r="T343" s="60"/>
      <c r="U343" s="61">
        <f>SUM(U5:U342)</f>
        <v>31801318.434900001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G345" s="107">
        <f>E345/$E$343*12.5</f>
        <v>12.5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  <c r="G346" s="107">
        <f t="shared" ref="G346:G353" si="175">E346/$E$343*12.5</f>
        <v>12.500000034022888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  <c r="G347" s="107">
        <f t="shared" si="175"/>
        <v>12.500000098109645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  <c r="G348" s="107">
        <f t="shared" si="175"/>
        <v>12.500000127573493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  <c r="G349" s="107">
        <f t="shared" si="175"/>
        <v>12.500000164807959</v>
      </c>
    </row>
    <row r="350" spans="1:26" ht="23.25">
      <c r="B350" s="98" t="s">
        <v>258</v>
      </c>
      <c r="C350" s="99"/>
      <c r="D350" s="71" t="s">
        <v>253</v>
      </c>
      <c r="E350" s="72">
        <f>Q343</f>
        <v>47258843.965357862</v>
      </c>
      <c r="G350" s="107">
        <f t="shared" si="175"/>
        <v>12.349119211845593</v>
      </c>
    </row>
    <row r="351" spans="1:26" ht="23.25">
      <c r="B351" s="98" t="s">
        <v>259</v>
      </c>
      <c r="C351" s="99"/>
      <c r="D351" s="71" t="s">
        <v>253</v>
      </c>
      <c r="E351" s="72">
        <f>Q343</f>
        <v>47258843.965357862</v>
      </c>
      <c r="G351" s="107">
        <f t="shared" si="175"/>
        <v>12.349119211845593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31801318.434900001</v>
      </c>
      <c r="G352" s="107">
        <f t="shared" si="175"/>
        <v>8.3099424254710339</v>
      </c>
    </row>
    <row r="353" spans="2:7" ht="23.25">
      <c r="B353" s="105" t="s">
        <v>261</v>
      </c>
      <c r="C353" s="106"/>
      <c r="D353" s="75" t="s">
        <v>253</v>
      </c>
      <c r="E353" s="76">
        <f>SUM(E345:E352)</f>
        <v>365500256.23675328</v>
      </c>
      <c r="G353" s="107">
        <f t="shared" si="175"/>
        <v>95.5081812736762</v>
      </c>
    </row>
    <row r="354" spans="2:7" ht="24" thickBot="1">
      <c r="B354" s="101" t="s">
        <v>267</v>
      </c>
      <c r="C354" s="102"/>
      <c r="D354" s="77" t="s">
        <v>253</v>
      </c>
      <c r="E354" s="78">
        <f>E353/C343</f>
        <v>0.95508180492158679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36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Priyesh Shukla</cp:lastModifiedBy>
  <cp:lastPrinted>2023-04-11T05:13:49Z</cp:lastPrinted>
  <dcterms:created xsi:type="dcterms:W3CDTF">2021-09-13T05:43:14Z</dcterms:created>
  <dcterms:modified xsi:type="dcterms:W3CDTF">2023-06-07T06:46:12Z</dcterms:modified>
</cp:coreProperties>
</file>