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Randhir Jha\Desktop\30.09.23\"/>
    </mc:Choice>
  </mc:AlternateContent>
  <xr:revisionPtr revIDLastSave="0" documentId="13_ncr:1_{AB57518A-A344-4D39-A5BE-39EA460AFEF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Jajmau!$B$1:$R$369</definedName>
    <definedName name="_xlnm.Print_Titles" localSheetId="0">Jajmau!$2:$3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85" i="1" l="1"/>
  <c r="W186" i="1"/>
  <c r="W187" i="1"/>
  <c r="W188" i="1"/>
  <c r="W189" i="1"/>
  <c r="W184" i="1"/>
  <c r="W93" i="1" l="1"/>
  <c r="N42" i="1" l="1"/>
  <c r="N44" i="1"/>
  <c r="N46" i="1"/>
  <c r="N48" i="1"/>
  <c r="N64" i="1"/>
  <c r="N66" i="1"/>
  <c r="N70" i="1"/>
  <c r="N74" i="1"/>
  <c r="N76" i="1"/>
  <c r="N80" i="1"/>
  <c r="N88" i="1"/>
  <c r="N92" i="1"/>
  <c r="N104" i="1"/>
  <c r="N108" i="1"/>
  <c r="N114" i="1"/>
  <c r="N118" i="1"/>
  <c r="N120" i="1"/>
  <c r="N122" i="1"/>
  <c r="N124" i="1"/>
  <c r="N126" i="1"/>
  <c r="N128" i="1"/>
  <c r="N130" i="1"/>
  <c r="N132" i="1"/>
  <c r="N134" i="1"/>
  <c r="N136" i="1"/>
  <c r="N138" i="1"/>
  <c r="N140" i="1"/>
  <c r="N143" i="1"/>
  <c r="N144" i="1"/>
  <c r="N155" i="1"/>
  <c r="N156" i="1"/>
  <c r="N160" i="1"/>
  <c r="N161" i="1"/>
  <c r="N165" i="1"/>
  <c r="N166" i="1"/>
  <c r="N170" i="1"/>
  <c r="N171" i="1"/>
  <c r="N180" i="1"/>
  <c r="N190" i="1"/>
  <c r="N191" i="1"/>
  <c r="N195" i="1"/>
  <c r="N196" i="1"/>
  <c r="N200" i="1"/>
  <c r="N201" i="1"/>
  <c r="N205" i="1"/>
  <c r="N206" i="1"/>
  <c r="N207" i="1"/>
  <c r="N212" i="1"/>
  <c r="N213" i="1"/>
  <c r="N217" i="1"/>
  <c r="N225" i="1"/>
  <c r="N228" i="1"/>
  <c r="N229" i="1"/>
  <c r="N234" i="1"/>
  <c r="N235" i="1"/>
  <c r="N237" i="1"/>
  <c r="N241" i="1"/>
  <c r="N243" i="1"/>
  <c r="N247" i="1"/>
  <c r="N250" i="1"/>
  <c r="N251" i="1"/>
  <c r="N256" i="1"/>
  <c r="N257" i="1"/>
  <c r="N261" i="1"/>
  <c r="N269" i="1"/>
  <c r="N272" i="1"/>
  <c r="N273" i="1"/>
  <c r="N278" i="1"/>
  <c r="N279" i="1"/>
  <c r="N281" i="1"/>
  <c r="N283" i="1"/>
  <c r="N285" i="1"/>
  <c r="N287" i="1"/>
  <c r="N289" i="1"/>
  <c r="N291" i="1"/>
  <c r="N294" i="1"/>
  <c r="N295" i="1"/>
  <c r="N300" i="1"/>
  <c r="N301" i="1"/>
  <c r="N303" i="1"/>
  <c r="N305" i="1"/>
  <c r="N307" i="1"/>
  <c r="N309" i="1"/>
  <c r="N311" i="1"/>
  <c r="N313" i="1"/>
  <c r="N318" i="1"/>
  <c r="N319" i="1"/>
  <c r="N321" i="1"/>
  <c r="N323" i="1"/>
  <c r="N325" i="1"/>
  <c r="N327" i="1"/>
  <c r="N329" i="1"/>
  <c r="N331" i="1"/>
  <c r="N333" i="1"/>
  <c r="N335" i="1"/>
  <c r="N337" i="1"/>
  <c r="N339" i="1"/>
  <c r="N341" i="1"/>
  <c r="N343" i="1"/>
  <c r="N345" i="1"/>
  <c r="N347" i="1"/>
  <c r="N349" i="1"/>
  <c r="N352" i="1"/>
  <c r="Y93" i="1" l="1"/>
  <c r="Y185" i="1"/>
  <c r="Y186" i="1"/>
  <c r="Y187" i="1"/>
  <c r="Y188" i="1"/>
  <c r="Y189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V369" i="1" l="1"/>
  <c r="V368" i="1"/>
  <c r="V367" i="1"/>
  <c r="V366" i="1"/>
  <c r="V365" i="1"/>
  <c r="B360" i="1"/>
  <c r="B361" i="1" s="1"/>
  <c r="B362" i="1" s="1"/>
  <c r="W357" i="1"/>
  <c r="Y357" i="1" s="1"/>
  <c r="V357" i="1"/>
  <c r="W356" i="1"/>
  <c r="Y356" i="1" s="1"/>
  <c r="V356" i="1"/>
  <c r="T356" i="1"/>
  <c r="W355" i="1"/>
  <c r="Y355" i="1" s="1"/>
  <c r="T355" i="1"/>
  <c r="U355" i="1" s="1"/>
  <c r="W354" i="1"/>
  <c r="Y354" i="1" s="1"/>
  <c r="V354" i="1"/>
  <c r="T354" i="1"/>
  <c r="W353" i="1"/>
  <c r="Y353" i="1" s="1"/>
  <c r="V353" i="1"/>
  <c r="T353" i="1"/>
  <c r="W352" i="1"/>
  <c r="Y352" i="1" s="1"/>
  <c r="V352" i="1"/>
  <c r="T352" i="1"/>
  <c r="R352" i="1"/>
  <c r="H352" i="1"/>
  <c r="W351" i="1"/>
  <c r="Y351" i="1" s="1"/>
  <c r="T351" i="1"/>
  <c r="W350" i="1"/>
  <c r="Y350" i="1" s="1"/>
  <c r="T350" i="1"/>
  <c r="F350" i="1"/>
  <c r="W349" i="1"/>
  <c r="Y349" i="1" s="1"/>
  <c r="T349" i="1"/>
  <c r="R349" i="1"/>
  <c r="L349" i="1"/>
  <c r="J349" i="1"/>
  <c r="H349" i="1"/>
  <c r="W348" i="1"/>
  <c r="Y348" i="1" s="1"/>
  <c r="T348" i="1"/>
  <c r="W347" i="1"/>
  <c r="Y347" i="1" s="1"/>
  <c r="T347" i="1"/>
  <c r="R347" i="1"/>
  <c r="H347" i="1"/>
  <c r="W346" i="1"/>
  <c r="Y346" i="1" s="1"/>
  <c r="T346" i="1"/>
  <c r="W345" i="1"/>
  <c r="Y345" i="1" s="1"/>
  <c r="T345" i="1"/>
  <c r="R345" i="1"/>
  <c r="L345" i="1"/>
  <c r="H345" i="1"/>
  <c r="W344" i="1"/>
  <c r="Y344" i="1" s="1"/>
  <c r="T344" i="1"/>
  <c r="W343" i="1"/>
  <c r="Y343" i="1" s="1"/>
  <c r="T343" i="1"/>
  <c r="R343" i="1"/>
  <c r="L343" i="1"/>
  <c r="H343" i="1"/>
  <c r="W342" i="1"/>
  <c r="Y342" i="1" s="1"/>
  <c r="T342" i="1"/>
  <c r="F342" i="1"/>
  <c r="W341" i="1"/>
  <c r="Y341" i="1" s="1"/>
  <c r="T341" i="1"/>
  <c r="R341" i="1"/>
  <c r="H341" i="1"/>
  <c r="W340" i="1"/>
  <c r="Y340" i="1" s="1"/>
  <c r="T340" i="1"/>
  <c r="W339" i="1"/>
  <c r="Y339" i="1" s="1"/>
  <c r="V339" i="1"/>
  <c r="U339" i="1"/>
  <c r="T339" i="1"/>
  <c r="R339" i="1"/>
  <c r="W338" i="1"/>
  <c r="Y338" i="1" s="1"/>
  <c r="T338" i="1"/>
  <c r="W337" i="1"/>
  <c r="Y337" i="1" s="1"/>
  <c r="T337" i="1"/>
  <c r="R337" i="1"/>
  <c r="L337" i="1"/>
  <c r="J337" i="1"/>
  <c r="H337" i="1"/>
  <c r="W336" i="1"/>
  <c r="Y336" i="1" s="1"/>
  <c r="T336" i="1"/>
  <c r="F336" i="1"/>
  <c r="W335" i="1"/>
  <c r="Y335" i="1" s="1"/>
  <c r="T335" i="1"/>
  <c r="R335" i="1"/>
  <c r="L335" i="1"/>
  <c r="H335" i="1"/>
  <c r="W334" i="1"/>
  <c r="Y334" i="1" s="1"/>
  <c r="T334" i="1"/>
  <c r="W333" i="1"/>
  <c r="Y333" i="1" s="1"/>
  <c r="T333" i="1"/>
  <c r="R333" i="1"/>
  <c r="L333" i="1"/>
  <c r="H333" i="1"/>
  <c r="W332" i="1"/>
  <c r="Y332" i="1" s="1"/>
  <c r="T332" i="1"/>
  <c r="H332" i="1"/>
  <c r="W331" i="1"/>
  <c r="Y331" i="1" s="1"/>
  <c r="T331" i="1"/>
  <c r="R331" i="1"/>
  <c r="L331" i="1"/>
  <c r="H331" i="1"/>
  <c r="W330" i="1"/>
  <c r="Y330" i="1" s="1"/>
  <c r="T330" i="1"/>
  <c r="W329" i="1"/>
  <c r="Y329" i="1" s="1"/>
  <c r="T329" i="1"/>
  <c r="R329" i="1"/>
  <c r="P329" i="1"/>
  <c r="U329" i="1" s="1"/>
  <c r="V329" i="1" s="1"/>
  <c r="L329" i="1"/>
  <c r="H329" i="1"/>
  <c r="W328" i="1"/>
  <c r="Y328" i="1" s="1"/>
  <c r="T328" i="1"/>
  <c r="F328" i="1"/>
  <c r="N328" i="1" s="1"/>
  <c r="W327" i="1"/>
  <c r="Y327" i="1" s="1"/>
  <c r="T327" i="1"/>
  <c r="R327" i="1"/>
  <c r="L327" i="1"/>
  <c r="H327" i="1"/>
  <c r="W326" i="1"/>
  <c r="Y326" i="1" s="1"/>
  <c r="T326" i="1"/>
  <c r="F326" i="1"/>
  <c r="N326" i="1" s="1"/>
  <c r="W325" i="1"/>
  <c r="Y325" i="1" s="1"/>
  <c r="T325" i="1"/>
  <c r="R325" i="1"/>
  <c r="H325" i="1"/>
  <c r="W324" i="1"/>
  <c r="Y324" i="1" s="1"/>
  <c r="T324" i="1"/>
  <c r="W323" i="1"/>
  <c r="Y323" i="1" s="1"/>
  <c r="T323" i="1"/>
  <c r="R323" i="1"/>
  <c r="H323" i="1"/>
  <c r="W322" i="1"/>
  <c r="Y322" i="1" s="1"/>
  <c r="T322" i="1"/>
  <c r="F322" i="1"/>
  <c r="N322" i="1" s="1"/>
  <c r="W321" i="1"/>
  <c r="Y321" i="1" s="1"/>
  <c r="T321" i="1"/>
  <c r="H321" i="1"/>
  <c r="W320" i="1"/>
  <c r="Y320" i="1" s="1"/>
  <c r="T320" i="1"/>
  <c r="W319" i="1"/>
  <c r="Y319" i="1" s="1"/>
  <c r="U319" i="1"/>
  <c r="V319" i="1" s="1"/>
  <c r="T319" i="1"/>
  <c r="R319" i="1"/>
  <c r="W318" i="1"/>
  <c r="Y318" i="1" s="1"/>
  <c r="V318" i="1"/>
  <c r="U318" i="1"/>
  <c r="T318" i="1"/>
  <c r="R318" i="1"/>
  <c r="D318" i="1"/>
  <c r="F332" i="1" s="1"/>
  <c r="N332" i="1" s="1"/>
  <c r="W317" i="1"/>
  <c r="Y317" i="1" s="1"/>
  <c r="T317" i="1"/>
  <c r="W316" i="1"/>
  <c r="Y316" i="1" s="1"/>
  <c r="T316" i="1"/>
  <c r="W315" i="1"/>
  <c r="Y315" i="1" s="1"/>
  <c r="T315" i="1"/>
  <c r="W314" i="1"/>
  <c r="Y314" i="1" s="1"/>
  <c r="T314" i="1"/>
  <c r="W313" i="1"/>
  <c r="Y313" i="1" s="1"/>
  <c r="T313" i="1"/>
  <c r="R313" i="1"/>
  <c r="W312" i="1"/>
  <c r="Y312" i="1" s="1"/>
  <c r="T312" i="1"/>
  <c r="W311" i="1"/>
  <c r="Y311" i="1" s="1"/>
  <c r="T311" i="1"/>
  <c r="R311" i="1"/>
  <c r="W310" i="1"/>
  <c r="Y310" i="1" s="1"/>
  <c r="T310" i="1"/>
  <c r="W309" i="1"/>
  <c r="Y309" i="1" s="1"/>
  <c r="T309" i="1"/>
  <c r="R309" i="1"/>
  <c r="W308" i="1"/>
  <c r="Y308" i="1" s="1"/>
  <c r="T308" i="1"/>
  <c r="W307" i="1"/>
  <c r="Y307" i="1" s="1"/>
  <c r="T307" i="1"/>
  <c r="R307" i="1"/>
  <c r="W306" i="1"/>
  <c r="Y306" i="1" s="1"/>
  <c r="T306" i="1"/>
  <c r="W305" i="1"/>
  <c r="Y305" i="1" s="1"/>
  <c r="T305" i="1"/>
  <c r="R305" i="1"/>
  <c r="W304" i="1"/>
  <c r="Y304" i="1" s="1"/>
  <c r="T304" i="1"/>
  <c r="W303" i="1"/>
  <c r="Y303" i="1" s="1"/>
  <c r="T303" i="1"/>
  <c r="R303" i="1"/>
  <c r="W302" i="1"/>
  <c r="Y302" i="1" s="1"/>
  <c r="T302" i="1"/>
  <c r="W301" i="1"/>
  <c r="Y301" i="1" s="1"/>
  <c r="U301" i="1"/>
  <c r="V301" i="1" s="1"/>
  <c r="T301" i="1"/>
  <c r="R301" i="1"/>
  <c r="W300" i="1"/>
  <c r="Y300" i="1" s="1"/>
  <c r="U300" i="1"/>
  <c r="V300" i="1" s="1"/>
  <c r="T300" i="1"/>
  <c r="R300" i="1"/>
  <c r="W299" i="1"/>
  <c r="Y299" i="1" s="1"/>
  <c r="T299" i="1"/>
  <c r="W298" i="1"/>
  <c r="Y298" i="1" s="1"/>
  <c r="T298" i="1"/>
  <c r="W297" i="1"/>
  <c r="Y297" i="1" s="1"/>
  <c r="T297" i="1"/>
  <c r="W296" i="1"/>
  <c r="Y296" i="1" s="1"/>
  <c r="T296" i="1"/>
  <c r="W295" i="1"/>
  <c r="Y295" i="1" s="1"/>
  <c r="U295" i="1"/>
  <c r="V295" i="1" s="1"/>
  <c r="T295" i="1"/>
  <c r="R295" i="1"/>
  <c r="W294" i="1"/>
  <c r="Y294" i="1" s="1"/>
  <c r="V294" i="1"/>
  <c r="U294" i="1"/>
  <c r="T294" i="1"/>
  <c r="R294" i="1"/>
  <c r="W293" i="1"/>
  <c r="Y293" i="1" s="1"/>
  <c r="T293" i="1"/>
  <c r="W292" i="1"/>
  <c r="Y292" i="1" s="1"/>
  <c r="T292" i="1"/>
  <c r="W291" i="1"/>
  <c r="Y291" i="1" s="1"/>
  <c r="T291" i="1"/>
  <c r="R291" i="1"/>
  <c r="W290" i="1"/>
  <c r="Y290" i="1" s="1"/>
  <c r="T290" i="1"/>
  <c r="W289" i="1"/>
  <c r="Y289" i="1" s="1"/>
  <c r="T289" i="1"/>
  <c r="R289" i="1"/>
  <c r="W288" i="1"/>
  <c r="Y288" i="1" s="1"/>
  <c r="T288" i="1"/>
  <c r="W287" i="1"/>
  <c r="Y287" i="1" s="1"/>
  <c r="T287" i="1"/>
  <c r="R287" i="1"/>
  <c r="W286" i="1"/>
  <c r="Y286" i="1" s="1"/>
  <c r="T286" i="1"/>
  <c r="W285" i="1"/>
  <c r="Y285" i="1" s="1"/>
  <c r="T285" i="1"/>
  <c r="R285" i="1"/>
  <c r="W284" i="1"/>
  <c r="Y284" i="1" s="1"/>
  <c r="T284" i="1"/>
  <c r="W283" i="1"/>
  <c r="Y283" i="1" s="1"/>
  <c r="T283" i="1"/>
  <c r="R283" i="1"/>
  <c r="W282" i="1"/>
  <c r="Y282" i="1" s="1"/>
  <c r="T282" i="1"/>
  <c r="W281" i="1"/>
  <c r="Y281" i="1" s="1"/>
  <c r="T281" i="1"/>
  <c r="R281" i="1"/>
  <c r="W280" i="1"/>
  <c r="Y280" i="1" s="1"/>
  <c r="T280" i="1"/>
  <c r="W279" i="1"/>
  <c r="Y279" i="1" s="1"/>
  <c r="U279" i="1"/>
  <c r="V279" i="1" s="1"/>
  <c r="T279" i="1"/>
  <c r="R279" i="1"/>
  <c r="W278" i="1"/>
  <c r="Y278" i="1" s="1"/>
  <c r="U278" i="1"/>
  <c r="V278" i="1" s="1"/>
  <c r="T278" i="1"/>
  <c r="R278" i="1"/>
  <c r="W277" i="1"/>
  <c r="Y277" i="1" s="1"/>
  <c r="T277" i="1"/>
  <c r="W276" i="1"/>
  <c r="Y276" i="1" s="1"/>
  <c r="T276" i="1"/>
  <c r="W275" i="1"/>
  <c r="Y275" i="1" s="1"/>
  <c r="T275" i="1"/>
  <c r="W274" i="1"/>
  <c r="Y274" i="1" s="1"/>
  <c r="T274" i="1"/>
  <c r="W273" i="1"/>
  <c r="Y273" i="1" s="1"/>
  <c r="V273" i="1"/>
  <c r="U273" i="1"/>
  <c r="T273" i="1"/>
  <c r="R273" i="1"/>
  <c r="W272" i="1"/>
  <c r="Y272" i="1" s="1"/>
  <c r="U272" i="1"/>
  <c r="V272" i="1" s="1"/>
  <c r="T272" i="1"/>
  <c r="R272" i="1"/>
  <c r="W271" i="1"/>
  <c r="Y271" i="1" s="1"/>
  <c r="T271" i="1"/>
  <c r="W270" i="1"/>
  <c r="Y270" i="1" s="1"/>
  <c r="T270" i="1"/>
  <c r="W269" i="1"/>
  <c r="Y269" i="1" s="1"/>
  <c r="T269" i="1"/>
  <c r="R269" i="1"/>
  <c r="W268" i="1"/>
  <c r="Y268" i="1" s="1"/>
  <c r="T268" i="1"/>
  <c r="W267" i="1"/>
  <c r="Y267" i="1" s="1"/>
  <c r="T267" i="1"/>
  <c r="R267" i="1"/>
  <c r="W266" i="1"/>
  <c r="Y266" i="1" s="1"/>
  <c r="T266" i="1"/>
  <c r="W265" i="1"/>
  <c r="Y265" i="1" s="1"/>
  <c r="T265" i="1"/>
  <c r="R265" i="1"/>
  <c r="W264" i="1"/>
  <c r="Y264" i="1" s="1"/>
  <c r="T264" i="1"/>
  <c r="W263" i="1"/>
  <c r="Y263" i="1" s="1"/>
  <c r="T263" i="1"/>
  <c r="R263" i="1"/>
  <c r="W262" i="1"/>
  <c r="Y262" i="1" s="1"/>
  <c r="T262" i="1"/>
  <c r="W261" i="1"/>
  <c r="Y261" i="1" s="1"/>
  <c r="T261" i="1"/>
  <c r="W260" i="1"/>
  <c r="Y260" i="1" s="1"/>
  <c r="T260" i="1"/>
  <c r="W259" i="1"/>
  <c r="Y259" i="1" s="1"/>
  <c r="T259" i="1"/>
  <c r="R259" i="1"/>
  <c r="W258" i="1"/>
  <c r="Y258" i="1" s="1"/>
  <c r="T258" i="1"/>
  <c r="W257" i="1"/>
  <c r="Y257" i="1" s="1"/>
  <c r="U257" i="1"/>
  <c r="V257" i="1" s="1"/>
  <c r="T257" i="1"/>
  <c r="R257" i="1"/>
  <c r="W256" i="1"/>
  <c r="Y256" i="1" s="1"/>
  <c r="V256" i="1"/>
  <c r="U256" i="1"/>
  <c r="T256" i="1"/>
  <c r="R256" i="1"/>
  <c r="W255" i="1"/>
  <c r="Y255" i="1" s="1"/>
  <c r="T255" i="1"/>
  <c r="W254" i="1"/>
  <c r="Y254" i="1" s="1"/>
  <c r="T254" i="1"/>
  <c r="W253" i="1"/>
  <c r="Y253" i="1" s="1"/>
  <c r="T253" i="1"/>
  <c r="W252" i="1"/>
  <c r="Y252" i="1" s="1"/>
  <c r="T252" i="1"/>
  <c r="F252" i="1"/>
  <c r="N252" i="1" s="1"/>
  <c r="W251" i="1"/>
  <c r="Y251" i="1" s="1"/>
  <c r="U251" i="1"/>
  <c r="V251" i="1" s="1"/>
  <c r="T251" i="1"/>
  <c r="R251" i="1"/>
  <c r="W250" i="1"/>
  <c r="Y250" i="1" s="1"/>
  <c r="U250" i="1"/>
  <c r="V250" i="1" s="1"/>
  <c r="T250" i="1"/>
  <c r="R250" i="1"/>
  <c r="W249" i="1"/>
  <c r="Y249" i="1" s="1"/>
  <c r="T249" i="1"/>
  <c r="W248" i="1"/>
  <c r="Y248" i="1" s="1"/>
  <c r="T248" i="1"/>
  <c r="W247" i="1"/>
  <c r="Y247" i="1" s="1"/>
  <c r="T247" i="1"/>
  <c r="R247" i="1"/>
  <c r="W246" i="1"/>
  <c r="Y246" i="1" s="1"/>
  <c r="T246" i="1"/>
  <c r="W245" i="1"/>
  <c r="Y245" i="1" s="1"/>
  <c r="T245" i="1"/>
  <c r="R245" i="1"/>
  <c r="W244" i="1"/>
  <c r="Y244" i="1" s="1"/>
  <c r="T244" i="1"/>
  <c r="W243" i="1"/>
  <c r="Y243" i="1" s="1"/>
  <c r="T243" i="1"/>
  <c r="R243" i="1"/>
  <c r="W242" i="1"/>
  <c r="Y242" i="1" s="1"/>
  <c r="T242" i="1"/>
  <c r="W241" i="1"/>
  <c r="Y241" i="1" s="1"/>
  <c r="T241" i="1"/>
  <c r="R241" i="1"/>
  <c r="W240" i="1"/>
  <c r="Y240" i="1" s="1"/>
  <c r="T240" i="1"/>
  <c r="W239" i="1"/>
  <c r="Y239" i="1" s="1"/>
  <c r="T239" i="1"/>
  <c r="R239" i="1"/>
  <c r="W238" i="1"/>
  <c r="Y238" i="1" s="1"/>
  <c r="T238" i="1"/>
  <c r="W237" i="1"/>
  <c r="Y237" i="1" s="1"/>
  <c r="T237" i="1"/>
  <c r="R237" i="1"/>
  <c r="W236" i="1"/>
  <c r="Y236" i="1" s="1"/>
  <c r="T236" i="1"/>
  <c r="W235" i="1"/>
  <c r="Y235" i="1" s="1"/>
  <c r="U235" i="1"/>
  <c r="V235" i="1" s="1"/>
  <c r="T235" i="1"/>
  <c r="R235" i="1"/>
  <c r="W234" i="1"/>
  <c r="Y234" i="1" s="1"/>
  <c r="U234" i="1"/>
  <c r="V234" i="1" s="1"/>
  <c r="T234" i="1"/>
  <c r="R234" i="1"/>
  <c r="W233" i="1"/>
  <c r="Y233" i="1" s="1"/>
  <c r="T233" i="1"/>
  <c r="W232" i="1"/>
  <c r="Y232" i="1" s="1"/>
  <c r="T232" i="1"/>
  <c r="W231" i="1"/>
  <c r="Y231" i="1" s="1"/>
  <c r="T231" i="1"/>
  <c r="W230" i="1"/>
  <c r="Y230" i="1" s="1"/>
  <c r="T230" i="1"/>
  <c r="W229" i="1"/>
  <c r="Y229" i="1" s="1"/>
  <c r="U229" i="1"/>
  <c r="V229" i="1" s="1"/>
  <c r="T229" i="1"/>
  <c r="R229" i="1"/>
  <c r="W228" i="1"/>
  <c r="Y228" i="1" s="1"/>
  <c r="U228" i="1"/>
  <c r="V228" i="1" s="1"/>
  <c r="T228" i="1"/>
  <c r="R228" i="1"/>
  <c r="W227" i="1"/>
  <c r="Y227" i="1" s="1"/>
  <c r="T227" i="1"/>
  <c r="W226" i="1"/>
  <c r="Y226" i="1" s="1"/>
  <c r="T226" i="1"/>
  <c r="W225" i="1"/>
  <c r="Y225" i="1" s="1"/>
  <c r="T225" i="1"/>
  <c r="W224" i="1"/>
  <c r="Y224" i="1" s="1"/>
  <c r="T224" i="1"/>
  <c r="F224" i="1"/>
  <c r="N224" i="1" s="1"/>
  <c r="W223" i="1"/>
  <c r="Y223" i="1" s="1"/>
  <c r="T223" i="1"/>
  <c r="R223" i="1"/>
  <c r="W222" i="1"/>
  <c r="Y222" i="1" s="1"/>
  <c r="T222" i="1"/>
  <c r="W221" i="1"/>
  <c r="Y221" i="1" s="1"/>
  <c r="T221" i="1"/>
  <c r="W220" i="1"/>
  <c r="Y220" i="1" s="1"/>
  <c r="T220" i="1"/>
  <c r="W219" i="1"/>
  <c r="Y219" i="1" s="1"/>
  <c r="T219" i="1"/>
  <c r="W218" i="1"/>
  <c r="Y218" i="1" s="1"/>
  <c r="T218" i="1"/>
  <c r="W217" i="1"/>
  <c r="Y217" i="1" s="1"/>
  <c r="T217" i="1"/>
  <c r="W216" i="1"/>
  <c r="Y216" i="1" s="1"/>
  <c r="T216" i="1"/>
  <c r="W215" i="1"/>
  <c r="Y215" i="1" s="1"/>
  <c r="T215" i="1"/>
  <c r="W214" i="1"/>
  <c r="Y214" i="1" s="1"/>
  <c r="T214" i="1"/>
  <c r="W213" i="1"/>
  <c r="Y213" i="1" s="1"/>
  <c r="U213" i="1"/>
  <c r="V213" i="1" s="1"/>
  <c r="T213" i="1"/>
  <c r="R213" i="1"/>
  <c r="W212" i="1"/>
  <c r="Y212" i="1" s="1"/>
  <c r="U212" i="1"/>
  <c r="V212" i="1" s="1"/>
  <c r="T212" i="1"/>
  <c r="R212" i="1"/>
  <c r="W211" i="1"/>
  <c r="Y211" i="1" s="1"/>
  <c r="T211" i="1"/>
  <c r="W210" i="1"/>
  <c r="Y210" i="1" s="1"/>
  <c r="T210" i="1"/>
  <c r="W209" i="1"/>
  <c r="Y209" i="1" s="1"/>
  <c r="T209" i="1"/>
  <c r="W208" i="1"/>
  <c r="Y208" i="1" s="1"/>
  <c r="T208" i="1"/>
  <c r="W207" i="1"/>
  <c r="Y207" i="1" s="1"/>
  <c r="U207" i="1"/>
  <c r="V207" i="1" s="1"/>
  <c r="T207" i="1"/>
  <c r="R207" i="1"/>
  <c r="W206" i="1"/>
  <c r="Y206" i="1" s="1"/>
  <c r="U206" i="1"/>
  <c r="V206" i="1" s="1"/>
  <c r="T206" i="1"/>
  <c r="R206" i="1"/>
  <c r="W205" i="1"/>
  <c r="Y205" i="1" s="1"/>
  <c r="U205" i="1"/>
  <c r="V205" i="1" s="1"/>
  <c r="T205" i="1"/>
  <c r="R205" i="1"/>
  <c r="D205" i="1"/>
  <c r="F276" i="1" s="1"/>
  <c r="N276" i="1" s="1"/>
  <c r="W204" i="1"/>
  <c r="Y204" i="1" s="1"/>
  <c r="T204" i="1"/>
  <c r="F204" i="1"/>
  <c r="W203" i="1"/>
  <c r="Y203" i="1" s="1"/>
  <c r="T203" i="1"/>
  <c r="F203" i="1"/>
  <c r="W202" i="1"/>
  <c r="Y202" i="1" s="1"/>
  <c r="T202" i="1"/>
  <c r="F202" i="1"/>
  <c r="N202" i="1" s="1"/>
  <c r="W201" i="1"/>
  <c r="Y201" i="1" s="1"/>
  <c r="U201" i="1"/>
  <c r="V201" i="1" s="1"/>
  <c r="T201" i="1"/>
  <c r="R201" i="1"/>
  <c r="W200" i="1"/>
  <c r="Y200" i="1" s="1"/>
  <c r="U200" i="1"/>
  <c r="V200" i="1" s="1"/>
  <c r="T200" i="1"/>
  <c r="R200" i="1"/>
  <c r="W199" i="1"/>
  <c r="Y199" i="1" s="1"/>
  <c r="T199" i="1"/>
  <c r="F199" i="1"/>
  <c r="W198" i="1"/>
  <c r="Y198" i="1" s="1"/>
  <c r="T198" i="1"/>
  <c r="P198" i="1"/>
  <c r="U198" i="1" s="1"/>
  <c r="F198" i="1"/>
  <c r="W197" i="1"/>
  <c r="Y197" i="1" s="1"/>
  <c r="T197" i="1"/>
  <c r="R197" i="1"/>
  <c r="J197" i="1"/>
  <c r="F197" i="1"/>
  <c r="W196" i="1"/>
  <c r="Y196" i="1" s="1"/>
  <c r="U196" i="1"/>
  <c r="V196" i="1" s="1"/>
  <c r="T196" i="1"/>
  <c r="R196" i="1"/>
  <c r="W195" i="1"/>
  <c r="Y195" i="1" s="1"/>
  <c r="U195" i="1"/>
  <c r="V195" i="1" s="1"/>
  <c r="T195" i="1"/>
  <c r="R195" i="1"/>
  <c r="W194" i="1"/>
  <c r="Y194" i="1" s="1"/>
  <c r="T194" i="1"/>
  <c r="R194" i="1"/>
  <c r="P194" i="1"/>
  <c r="U194" i="1" s="1"/>
  <c r="F194" i="1"/>
  <c r="N194" i="1" s="1"/>
  <c r="W193" i="1"/>
  <c r="Y193" i="1" s="1"/>
  <c r="T193" i="1"/>
  <c r="R193" i="1"/>
  <c r="F193" i="1"/>
  <c r="N193" i="1" s="1"/>
  <c r="W192" i="1"/>
  <c r="Y192" i="1" s="1"/>
  <c r="T192" i="1"/>
  <c r="R192" i="1"/>
  <c r="P192" i="1"/>
  <c r="L192" i="1"/>
  <c r="J192" i="1"/>
  <c r="U192" i="1" s="1"/>
  <c r="F192" i="1"/>
  <c r="W191" i="1"/>
  <c r="Y191" i="1" s="1"/>
  <c r="U191" i="1"/>
  <c r="V191" i="1" s="1"/>
  <c r="T191" i="1"/>
  <c r="R191" i="1"/>
  <c r="W190" i="1"/>
  <c r="Y190" i="1" s="1"/>
  <c r="U190" i="1"/>
  <c r="V190" i="1" s="1"/>
  <c r="T190" i="1"/>
  <c r="R190" i="1"/>
  <c r="T189" i="1"/>
  <c r="T188" i="1"/>
  <c r="T187" i="1"/>
  <c r="T186" i="1"/>
  <c r="T185" i="1"/>
  <c r="Y184" i="1"/>
  <c r="T184" i="1"/>
  <c r="W183" i="1"/>
  <c r="Y183" i="1" s="1"/>
  <c r="T183" i="1"/>
  <c r="W182" i="1"/>
  <c r="Y182" i="1" s="1"/>
  <c r="T182" i="1"/>
  <c r="W181" i="1"/>
  <c r="Y181" i="1" s="1"/>
  <c r="T181" i="1"/>
  <c r="W180" i="1"/>
  <c r="Y180" i="1" s="1"/>
  <c r="U180" i="1"/>
  <c r="V180" i="1" s="1"/>
  <c r="T180" i="1"/>
  <c r="R180" i="1"/>
  <c r="D180" i="1"/>
  <c r="W179" i="1"/>
  <c r="Y179" i="1" s="1"/>
  <c r="T179" i="1"/>
  <c r="W178" i="1"/>
  <c r="Y178" i="1" s="1"/>
  <c r="T178" i="1"/>
  <c r="W177" i="1"/>
  <c r="Y177" i="1" s="1"/>
  <c r="T177" i="1"/>
  <c r="W176" i="1"/>
  <c r="Y176" i="1" s="1"/>
  <c r="T176" i="1"/>
  <c r="W175" i="1"/>
  <c r="Y175" i="1" s="1"/>
  <c r="T175" i="1"/>
  <c r="W174" i="1"/>
  <c r="Y174" i="1" s="1"/>
  <c r="T174" i="1"/>
  <c r="W173" i="1"/>
  <c r="Y173" i="1" s="1"/>
  <c r="T173" i="1"/>
  <c r="W172" i="1"/>
  <c r="Y172" i="1" s="1"/>
  <c r="T172" i="1"/>
  <c r="W171" i="1"/>
  <c r="Y171" i="1" s="1"/>
  <c r="U171" i="1"/>
  <c r="V171" i="1" s="1"/>
  <c r="T171" i="1"/>
  <c r="R171" i="1"/>
  <c r="D171" i="1"/>
  <c r="F188" i="1" s="1"/>
  <c r="N188" i="1" s="1"/>
  <c r="W170" i="1"/>
  <c r="Y170" i="1" s="1"/>
  <c r="U170" i="1"/>
  <c r="V170" i="1" s="1"/>
  <c r="T170" i="1"/>
  <c r="R170" i="1"/>
  <c r="W169" i="1"/>
  <c r="Y169" i="1" s="1"/>
  <c r="T169" i="1"/>
  <c r="P169" i="1"/>
  <c r="U169" i="1" s="1"/>
  <c r="V169" i="1" s="1"/>
  <c r="F169" i="1"/>
  <c r="N169" i="1" s="1"/>
  <c r="W168" i="1"/>
  <c r="Y168" i="1" s="1"/>
  <c r="T168" i="1"/>
  <c r="R168" i="1"/>
  <c r="P168" i="1"/>
  <c r="U168" i="1" s="1"/>
  <c r="V168" i="1" s="1"/>
  <c r="F168" i="1"/>
  <c r="N168" i="1" s="1"/>
  <c r="W167" i="1"/>
  <c r="Y167" i="1" s="1"/>
  <c r="T167" i="1"/>
  <c r="F167" i="1"/>
  <c r="N167" i="1" s="1"/>
  <c r="W166" i="1"/>
  <c r="Y166" i="1" s="1"/>
  <c r="U166" i="1"/>
  <c r="V166" i="1" s="1"/>
  <c r="T166" i="1"/>
  <c r="R166" i="1"/>
  <c r="W165" i="1"/>
  <c r="Y165" i="1" s="1"/>
  <c r="U165" i="1"/>
  <c r="V165" i="1" s="1"/>
  <c r="T165" i="1"/>
  <c r="R165" i="1"/>
  <c r="W164" i="1"/>
  <c r="Y164" i="1" s="1"/>
  <c r="T164" i="1"/>
  <c r="W163" i="1"/>
  <c r="Y163" i="1" s="1"/>
  <c r="T163" i="1"/>
  <c r="W162" i="1"/>
  <c r="Y162" i="1" s="1"/>
  <c r="T162" i="1"/>
  <c r="F162" i="1"/>
  <c r="N162" i="1" s="1"/>
  <c r="W161" i="1"/>
  <c r="Y161" i="1" s="1"/>
  <c r="U161" i="1"/>
  <c r="V161" i="1" s="1"/>
  <c r="T161" i="1"/>
  <c r="R161" i="1"/>
  <c r="D161" i="1"/>
  <c r="F164" i="1" s="1"/>
  <c r="N164" i="1" s="1"/>
  <c r="W160" i="1"/>
  <c r="Y160" i="1" s="1"/>
  <c r="U160" i="1"/>
  <c r="V160" i="1" s="1"/>
  <c r="T160" i="1"/>
  <c r="R160" i="1"/>
  <c r="W159" i="1"/>
  <c r="Y159" i="1" s="1"/>
  <c r="T159" i="1"/>
  <c r="P159" i="1"/>
  <c r="U159" i="1" s="1"/>
  <c r="W158" i="1"/>
  <c r="Y158" i="1" s="1"/>
  <c r="T158" i="1"/>
  <c r="W157" i="1"/>
  <c r="Y157" i="1" s="1"/>
  <c r="T157" i="1"/>
  <c r="F157" i="1"/>
  <c r="N157" i="1" s="1"/>
  <c r="W156" i="1"/>
  <c r="Y156" i="1" s="1"/>
  <c r="U156" i="1"/>
  <c r="V156" i="1" s="1"/>
  <c r="T156" i="1"/>
  <c r="R156" i="1"/>
  <c r="D156" i="1"/>
  <c r="F159" i="1" s="1"/>
  <c r="N159" i="1" s="1"/>
  <c r="W155" i="1"/>
  <c r="Y155" i="1" s="1"/>
  <c r="U155" i="1"/>
  <c r="V155" i="1" s="1"/>
  <c r="T155" i="1"/>
  <c r="R155" i="1"/>
  <c r="W154" i="1"/>
  <c r="Y154" i="1" s="1"/>
  <c r="T154" i="1"/>
  <c r="F154" i="1"/>
  <c r="N154" i="1" s="1"/>
  <c r="W153" i="1"/>
  <c r="Y153" i="1" s="1"/>
  <c r="T153" i="1"/>
  <c r="W152" i="1"/>
  <c r="Y152" i="1" s="1"/>
  <c r="T152" i="1"/>
  <c r="W151" i="1"/>
  <c r="Y151" i="1" s="1"/>
  <c r="T151" i="1"/>
  <c r="W150" i="1"/>
  <c r="Y150" i="1" s="1"/>
  <c r="T150" i="1"/>
  <c r="W149" i="1"/>
  <c r="Y149" i="1" s="1"/>
  <c r="T149" i="1"/>
  <c r="W148" i="1"/>
  <c r="Y148" i="1" s="1"/>
  <c r="T148" i="1"/>
  <c r="W147" i="1"/>
  <c r="Y147" i="1" s="1"/>
  <c r="T147" i="1"/>
  <c r="W146" i="1"/>
  <c r="Y146" i="1" s="1"/>
  <c r="T146" i="1"/>
  <c r="F146" i="1"/>
  <c r="W145" i="1"/>
  <c r="Y145" i="1" s="1"/>
  <c r="T145" i="1"/>
  <c r="W144" i="1"/>
  <c r="Y144" i="1" s="1"/>
  <c r="U144" i="1"/>
  <c r="V144" i="1" s="1"/>
  <c r="T144" i="1"/>
  <c r="R144" i="1"/>
  <c r="W143" i="1"/>
  <c r="Y143" i="1" s="1"/>
  <c r="U143" i="1"/>
  <c r="V143" i="1" s="1"/>
  <c r="T143" i="1"/>
  <c r="R143" i="1"/>
  <c r="D143" i="1"/>
  <c r="F150" i="1" s="1"/>
  <c r="N150" i="1" s="1"/>
  <c r="W142" i="1"/>
  <c r="Y142" i="1" s="1"/>
  <c r="T142" i="1"/>
  <c r="W141" i="1"/>
  <c r="Y141" i="1" s="1"/>
  <c r="T141" i="1"/>
  <c r="W140" i="1"/>
  <c r="Y140" i="1" s="1"/>
  <c r="T140" i="1"/>
  <c r="R140" i="1"/>
  <c r="W139" i="1"/>
  <c r="Y139" i="1" s="1"/>
  <c r="T139" i="1"/>
  <c r="W138" i="1"/>
  <c r="Y138" i="1" s="1"/>
  <c r="T138" i="1"/>
  <c r="W137" i="1"/>
  <c r="Y137" i="1" s="1"/>
  <c r="T137" i="1"/>
  <c r="W136" i="1"/>
  <c r="Y136" i="1" s="1"/>
  <c r="T136" i="1"/>
  <c r="W135" i="1"/>
  <c r="Y135" i="1" s="1"/>
  <c r="T135" i="1"/>
  <c r="W134" i="1"/>
  <c r="Y134" i="1" s="1"/>
  <c r="T134" i="1"/>
  <c r="R134" i="1"/>
  <c r="J134" i="1"/>
  <c r="W133" i="1"/>
  <c r="Y133" i="1" s="1"/>
  <c r="T133" i="1"/>
  <c r="W132" i="1"/>
  <c r="Y132" i="1" s="1"/>
  <c r="T132" i="1"/>
  <c r="W131" i="1"/>
  <c r="Y131" i="1" s="1"/>
  <c r="T131" i="1"/>
  <c r="F131" i="1"/>
  <c r="R131" i="1" s="1"/>
  <c r="W130" i="1"/>
  <c r="Y130" i="1" s="1"/>
  <c r="T130" i="1"/>
  <c r="R130" i="1"/>
  <c r="W129" i="1"/>
  <c r="Y129" i="1" s="1"/>
  <c r="T129" i="1"/>
  <c r="W128" i="1"/>
  <c r="Y128" i="1" s="1"/>
  <c r="T128" i="1"/>
  <c r="W127" i="1"/>
  <c r="Y127" i="1" s="1"/>
  <c r="T127" i="1"/>
  <c r="W126" i="1"/>
  <c r="Y126" i="1" s="1"/>
  <c r="T126" i="1"/>
  <c r="W125" i="1"/>
  <c r="Y125" i="1" s="1"/>
  <c r="T125" i="1"/>
  <c r="W124" i="1"/>
  <c r="Y124" i="1" s="1"/>
  <c r="T124" i="1"/>
  <c r="R124" i="1"/>
  <c r="W123" i="1"/>
  <c r="Y123" i="1" s="1"/>
  <c r="T123" i="1"/>
  <c r="W122" i="1"/>
  <c r="Y122" i="1" s="1"/>
  <c r="T122" i="1"/>
  <c r="R122" i="1"/>
  <c r="W121" i="1"/>
  <c r="Y121" i="1" s="1"/>
  <c r="T121" i="1"/>
  <c r="F121" i="1"/>
  <c r="P122" i="1" s="1"/>
  <c r="W120" i="1"/>
  <c r="Y120" i="1" s="1"/>
  <c r="T120" i="1"/>
  <c r="R120" i="1"/>
  <c r="L120" i="1"/>
  <c r="W119" i="1"/>
  <c r="Y119" i="1" s="1"/>
  <c r="T119" i="1"/>
  <c r="F119" i="1"/>
  <c r="N119" i="1" s="1"/>
  <c r="W118" i="1"/>
  <c r="Y118" i="1" s="1"/>
  <c r="T118" i="1"/>
  <c r="R118" i="1"/>
  <c r="L118" i="1"/>
  <c r="W117" i="1"/>
  <c r="Y117" i="1" s="1"/>
  <c r="T117" i="1"/>
  <c r="F117" i="1"/>
  <c r="W116" i="1"/>
  <c r="Y116" i="1" s="1"/>
  <c r="T116" i="1"/>
  <c r="R116" i="1"/>
  <c r="J116" i="1"/>
  <c r="W115" i="1"/>
  <c r="Y115" i="1" s="1"/>
  <c r="T115" i="1"/>
  <c r="F115" i="1"/>
  <c r="P116" i="1" s="1"/>
  <c r="W114" i="1"/>
  <c r="Y114" i="1" s="1"/>
  <c r="V114" i="1"/>
  <c r="U114" i="1"/>
  <c r="T114" i="1"/>
  <c r="R114" i="1"/>
  <c r="D114" i="1"/>
  <c r="F141" i="1" s="1"/>
  <c r="N141" i="1" s="1"/>
  <c r="W113" i="1"/>
  <c r="Y113" i="1" s="1"/>
  <c r="T113" i="1"/>
  <c r="W112" i="1"/>
  <c r="Y112" i="1" s="1"/>
  <c r="T112" i="1"/>
  <c r="R112" i="1"/>
  <c r="H112" i="1"/>
  <c r="W111" i="1"/>
  <c r="Y111" i="1" s="1"/>
  <c r="T111" i="1"/>
  <c r="W110" i="1"/>
  <c r="Y110" i="1" s="1"/>
  <c r="T110" i="1"/>
  <c r="H110" i="1"/>
  <c r="W109" i="1"/>
  <c r="Y109" i="1" s="1"/>
  <c r="T109" i="1"/>
  <c r="W108" i="1"/>
  <c r="Y108" i="1" s="1"/>
  <c r="T108" i="1"/>
  <c r="H108" i="1"/>
  <c r="W107" i="1"/>
  <c r="Y107" i="1" s="1"/>
  <c r="T107" i="1"/>
  <c r="W106" i="1"/>
  <c r="Y106" i="1" s="1"/>
  <c r="T106" i="1"/>
  <c r="H106" i="1"/>
  <c r="W105" i="1"/>
  <c r="Y105" i="1" s="1"/>
  <c r="T105" i="1"/>
  <c r="W104" i="1"/>
  <c r="Y104" i="1" s="1"/>
  <c r="T104" i="1"/>
  <c r="R104" i="1"/>
  <c r="W103" i="1"/>
  <c r="Y103" i="1" s="1"/>
  <c r="T103" i="1"/>
  <c r="W102" i="1"/>
  <c r="Y102" i="1" s="1"/>
  <c r="T102" i="1"/>
  <c r="R102" i="1"/>
  <c r="W101" i="1"/>
  <c r="Y101" i="1" s="1"/>
  <c r="T101" i="1"/>
  <c r="W100" i="1"/>
  <c r="Y100" i="1" s="1"/>
  <c r="T100" i="1"/>
  <c r="J100" i="1"/>
  <c r="W99" i="1"/>
  <c r="Y99" i="1" s="1"/>
  <c r="T99" i="1"/>
  <c r="W98" i="1"/>
  <c r="Y98" i="1" s="1"/>
  <c r="T98" i="1"/>
  <c r="W97" i="1"/>
  <c r="Y97" i="1" s="1"/>
  <c r="T97" i="1"/>
  <c r="W96" i="1"/>
  <c r="Y96" i="1" s="1"/>
  <c r="T96" i="1"/>
  <c r="R96" i="1"/>
  <c r="J96" i="1"/>
  <c r="W95" i="1"/>
  <c r="Y95" i="1" s="1"/>
  <c r="T95" i="1"/>
  <c r="W94" i="1"/>
  <c r="Y94" i="1" s="1"/>
  <c r="T94" i="1"/>
  <c r="H94" i="1"/>
  <c r="T93" i="1"/>
  <c r="W92" i="1"/>
  <c r="Y92" i="1" s="1"/>
  <c r="T92" i="1"/>
  <c r="H92" i="1"/>
  <c r="W91" i="1"/>
  <c r="Y91" i="1" s="1"/>
  <c r="T91" i="1"/>
  <c r="W90" i="1"/>
  <c r="Y90" i="1" s="1"/>
  <c r="T90" i="1"/>
  <c r="W89" i="1"/>
  <c r="Y89" i="1" s="1"/>
  <c r="T89" i="1"/>
  <c r="W88" i="1"/>
  <c r="Y88" i="1" s="1"/>
  <c r="T88" i="1"/>
  <c r="W87" i="1"/>
  <c r="Y87" i="1" s="1"/>
  <c r="T87" i="1"/>
  <c r="W86" i="1"/>
  <c r="Y86" i="1" s="1"/>
  <c r="T86" i="1"/>
  <c r="W85" i="1"/>
  <c r="Y85" i="1" s="1"/>
  <c r="T85" i="1"/>
  <c r="W84" i="1"/>
  <c r="Y84" i="1" s="1"/>
  <c r="T84" i="1"/>
  <c r="W83" i="1"/>
  <c r="Y83" i="1" s="1"/>
  <c r="T83" i="1"/>
  <c r="W82" i="1"/>
  <c r="Y82" i="1" s="1"/>
  <c r="T82" i="1"/>
  <c r="R82" i="1"/>
  <c r="H82" i="1"/>
  <c r="W81" i="1"/>
  <c r="Y81" i="1" s="1"/>
  <c r="T81" i="1"/>
  <c r="W80" i="1"/>
  <c r="Y80" i="1" s="1"/>
  <c r="T80" i="1"/>
  <c r="R80" i="1"/>
  <c r="H80" i="1"/>
  <c r="W79" i="1"/>
  <c r="Y79" i="1" s="1"/>
  <c r="T79" i="1"/>
  <c r="W78" i="1"/>
  <c r="Y78" i="1" s="1"/>
  <c r="T78" i="1"/>
  <c r="J78" i="1"/>
  <c r="W77" i="1"/>
  <c r="Y77" i="1" s="1"/>
  <c r="T77" i="1"/>
  <c r="W76" i="1"/>
  <c r="Y76" i="1" s="1"/>
  <c r="T76" i="1"/>
  <c r="R76" i="1"/>
  <c r="J76" i="1"/>
  <c r="W75" i="1"/>
  <c r="Y75" i="1" s="1"/>
  <c r="T75" i="1"/>
  <c r="F75" i="1"/>
  <c r="W74" i="1"/>
  <c r="Y74" i="1" s="1"/>
  <c r="T74" i="1"/>
  <c r="L74" i="1"/>
  <c r="J74" i="1"/>
  <c r="W73" i="1"/>
  <c r="Y73" i="1" s="1"/>
  <c r="T73" i="1"/>
  <c r="W72" i="1"/>
  <c r="Y72" i="1" s="1"/>
  <c r="T72" i="1"/>
  <c r="W71" i="1"/>
  <c r="Y71" i="1" s="1"/>
  <c r="T71" i="1"/>
  <c r="W70" i="1"/>
  <c r="Y70" i="1" s="1"/>
  <c r="T70" i="1"/>
  <c r="H70" i="1"/>
  <c r="W69" i="1"/>
  <c r="Y69" i="1" s="1"/>
  <c r="T69" i="1"/>
  <c r="W68" i="1"/>
  <c r="Y68" i="1" s="1"/>
  <c r="T68" i="1"/>
  <c r="R68" i="1"/>
  <c r="H68" i="1"/>
  <c r="W67" i="1"/>
  <c r="Y67" i="1" s="1"/>
  <c r="T67" i="1"/>
  <c r="W66" i="1"/>
  <c r="Y66" i="1" s="1"/>
  <c r="T66" i="1"/>
  <c r="R66" i="1"/>
  <c r="L66" i="1"/>
  <c r="J66" i="1"/>
  <c r="W65" i="1"/>
  <c r="Y65" i="1" s="1"/>
  <c r="T65" i="1"/>
  <c r="W64" i="1"/>
  <c r="Y64" i="1" s="1"/>
  <c r="T64" i="1"/>
  <c r="R64" i="1"/>
  <c r="J64" i="1"/>
  <c r="W63" i="1"/>
  <c r="Y63" i="1" s="1"/>
  <c r="T63" i="1"/>
  <c r="W62" i="1"/>
  <c r="Y62" i="1" s="1"/>
  <c r="T62" i="1"/>
  <c r="R62" i="1"/>
  <c r="W61" i="1"/>
  <c r="Y61" i="1" s="1"/>
  <c r="T61" i="1"/>
  <c r="W60" i="1"/>
  <c r="Y60" i="1" s="1"/>
  <c r="T60" i="1"/>
  <c r="R60" i="1"/>
  <c r="W59" i="1"/>
  <c r="Y59" i="1" s="1"/>
  <c r="T59" i="1"/>
  <c r="W58" i="1"/>
  <c r="Y58" i="1" s="1"/>
  <c r="T58" i="1"/>
  <c r="R58" i="1"/>
  <c r="W57" i="1"/>
  <c r="Y57" i="1" s="1"/>
  <c r="T57" i="1"/>
  <c r="W56" i="1"/>
  <c r="Y56" i="1" s="1"/>
  <c r="T56" i="1"/>
  <c r="W55" i="1"/>
  <c r="Y55" i="1" s="1"/>
  <c r="T55" i="1"/>
  <c r="W54" i="1"/>
  <c r="Y54" i="1" s="1"/>
  <c r="T54" i="1"/>
  <c r="W53" i="1"/>
  <c r="Y53" i="1" s="1"/>
  <c r="T53" i="1"/>
  <c r="F53" i="1"/>
  <c r="P54" i="1" s="1"/>
  <c r="W52" i="1"/>
  <c r="Y52" i="1" s="1"/>
  <c r="T52" i="1"/>
  <c r="R52" i="1"/>
  <c r="W51" i="1"/>
  <c r="Y51" i="1" s="1"/>
  <c r="T51" i="1"/>
  <c r="W50" i="1"/>
  <c r="Y50" i="1" s="1"/>
  <c r="T50" i="1"/>
  <c r="R50" i="1"/>
  <c r="P50" i="1"/>
  <c r="W49" i="1"/>
  <c r="Y49" i="1" s="1"/>
  <c r="T49" i="1"/>
  <c r="W48" i="1"/>
  <c r="Y48" i="1" s="1"/>
  <c r="T48" i="1"/>
  <c r="R48" i="1"/>
  <c r="P48" i="1"/>
  <c r="W47" i="1"/>
  <c r="Y47" i="1" s="1"/>
  <c r="T47" i="1"/>
  <c r="W46" i="1"/>
  <c r="Y46" i="1" s="1"/>
  <c r="T46" i="1"/>
  <c r="R46" i="1"/>
  <c r="P46" i="1"/>
  <c r="L46" i="1"/>
  <c r="W45" i="1"/>
  <c r="Y45" i="1" s="1"/>
  <c r="T45" i="1"/>
  <c r="W44" i="1"/>
  <c r="Y44" i="1" s="1"/>
  <c r="T44" i="1"/>
  <c r="R44" i="1"/>
  <c r="P44" i="1"/>
  <c r="W43" i="1"/>
  <c r="Y43" i="1" s="1"/>
  <c r="T43" i="1"/>
  <c r="W42" i="1"/>
  <c r="Y42" i="1" s="1"/>
  <c r="V42" i="1"/>
  <c r="U42" i="1"/>
  <c r="T42" i="1"/>
  <c r="R42" i="1"/>
  <c r="D42" i="1"/>
  <c r="F103" i="1" s="1"/>
  <c r="N103" i="1" s="1"/>
  <c r="W41" i="1"/>
  <c r="Y41" i="1" s="1"/>
  <c r="T41" i="1"/>
  <c r="W40" i="1"/>
  <c r="Y40" i="1" s="1"/>
  <c r="T40" i="1"/>
  <c r="W39" i="1"/>
  <c r="Y39" i="1" s="1"/>
  <c r="T39" i="1"/>
  <c r="W38" i="1"/>
  <c r="Y38" i="1" s="1"/>
  <c r="T38" i="1"/>
  <c r="W37" i="1"/>
  <c r="Y37" i="1" s="1"/>
  <c r="T37" i="1"/>
  <c r="W36" i="1"/>
  <c r="Y36" i="1" s="1"/>
  <c r="T36" i="1"/>
  <c r="W35" i="1"/>
  <c r="Y35" i="1" s="1"/>
  <c r="T35" i="1"/>
  <c r="W34" i="1"/>
  <c r="Y34" i="1" s="1"/>
  <c r="T34" i="1"/>
  <c r="W33" i="1"/>
  <c r="Y33" i="1" s="1"/>
  <c r="T33" i="1"/>
  <c r="W32" i="1"/>
  <c r="Y32" i="1" s="1"/>
  <c r="T32" i="1"/>
  <c r="W31" i="1"/>
  <c r="Y31" i="1" s="1"/>
  <c r="T31" i="1"/>
  <c r="F31" i="1"/>
  <c r="W30" i="1"/>
  <c r="Y30" i="1" s="1"/>
  <c r="T30" i="1"/>
  <c r="W29" i="1"/>
  <c r="Y29" i="1" s="1"/>
  <c r="T29" i="1"/>
  <c r="W28" i="1"/>
  <c r="Y28" i="1" s="1"/>
  <c r="T28" i="1"/>
  <c r="W27" i="1"/>
  <c r="Y27" i="1" s="1"/>
  <c r="T27" i="1"/>
  <c r="W26" i="1"/>
  <c r="Y26" i="1" s="1"/>
  <c r="T26" i="1"/>
  <c r="W25" i="1"/>
  <c r="Y25" i="1" s="1"/>
  <c r="T25" i="1"/>
  <c r="W24" i="1"/>
  <c r="Y24" i="1" s="1"/>
  <c r="T24" i="1"/>
  <c r="W23" i="1"/>
  <c r="Y23" i="1" s="1"/>
  <c r="T23" i="1"/>
  <c r="F23" i="1"/>
  <c r="W22" i="1"/>
  <c r="Y22" i="1" s="1"/>
  <c r="T22" i="1"/>
  <c r="W21" i="1"/>
  <c r="Y21" i="1" s="1"/>
  <c r="T21" i="1"/>
  <c r="W20" i="1"/>
  <c r="Y20" i="1" s="1"/>
  <c r="T20" i="1"/>
  <c r="P20" i="1"/>
  <c r="F20" i="1"/>
  <c r="W19" i="1"/>
  <c r="Y19" i="1" s="1"/>
  <c r="T19" i="1"/>
  <c r="F19" i="1"/>
  <c r="W18" i="1"/>
  <c r="Y18" i="1" s="1"/>
  <c r="T18" i="1"/>
  <c r="W17" i="1"/>
  <c r="Y17" i="1" s="1"/>
  <c r="T17" i="1"/>
  <c r="W16" i="1"/>
  <c r="Y16" i="1" s="1"/>
  <c r="T16" i="1"/>
  <c r="F16" i="1"/>
  <c r="R16" i="1" s="1"/>
  <c r="W15" i="1"/>
  <c r="Y15" i="1" s="1"/>
  <c r="T15" i="1"/>
  <c r="F15" i="1"/>
  <c r="R15" i="1" s="1"/>
  <c r="W14" i="1"/>
  <c r="Y14" i="1" s="1"/>
  <c r="T14" i="1"/>
  <c r="F14" i="1"/>
  <c r="L14" i="1" s="1"/>
  <c r="W13" i="1"/>
  <c r="Y13" i="1" s="1"/>
  <c r="T13" i="1"/>
  <c r="W12" i="1"/>
  <c r="Y12" i="1" s="1"/>
  <c r="T12" i="1"/>
  <c r="W11" i="1"/>
  <c r="Y11" i="1" s="1"/>
  <c r="T11" i="1"/>
  <c r="F11" i="1"/>
  <c r="N11" i="1" s="1"/>
  <c r="W10" i="1"/>
  <c r="Y10" i="1" s="1"/>
  <c r="U10" i="1"/>
  <c r="V10" i="1" s="1"/>
  <c r="T10" i="1"/>
  <c r="R10" i="1"/>
  <c r="N10" i="1"/>
  <c r="D10" i="1"/>
  <c r="F40" i="1" s="1"/>
  <c r="N40" i="1" s="1"/>
  <c r="W9" i="1"/>
  <c r="Y9" i="1" s="1"/>
  <c r="V9" i="1"/>
  <c r="U9" i="1"/>
  <c r="T9" i="1"/>
  <c r="R9" i="1"/>
  <c r="N9" i="1"/>
  <c r="W8" i="1"/>
  <c r="Y8" i="1" s="1"/>
  <c r="U8" i="1"/>
  <c r="V8" i="1" s="1"/>
  <c r="T8" i="1"/>
  <c r="R8" i="1"/>
  <c r="N8" i="1"/>
  <c r="T7" i="1"/>
  <c r="Q7" i="1"/>
  <c r="W7" i="1" s="1"/>
  <c r="Y7" i="1" s="1"/>
  <c r="W6" i="1"/>
  <c r="Y6" i="1" s="1"/>
  <c r="T6" i="1"/>
  <c r="D5" i="1"/>
  <c r="P75" i="1" l="1"/>
  <c r="N75" i="1"/>
  <c r="H15" i="1"/>
  <c r="R20" i="1"/>
  <c r="N20" i="1"/>
  <c r="P23" i="1"/>
  <c r="N23" i="1"/>
  <c r="F56" i="1"/>
  <c r="N56" i="1" s="1"/>
  <c r="F129" i="1"/>
  <c r="F153" i="1"/>
  <c r="N197" i="1"/>
  <c r="V198" i="1"/>
  <c r="N198" i="1"/>
  <c r="R224" i="1"/>
  <c r="F280" i="1"/>
  <c r="N280" i="1" s="1"/>
  <c r="F286" i="1"/>
  <c r="N286" i="1" s="1"/>
  <c r="J115" i="1"/>
  <c r="N116" i="1"/>
  <c r="N115" i="1"/>
  <c r="R204" i="1"/>
  <c r="N204" i="1"/>
  <c r="J336" i="1"/>
  <c r="N336" i="1"/>
  <c r="L342" i="1"/>
  <c r="N342" i="1"/>
  <c r="R350" i="1"/>
  <c r="N350" i="1"/>
  <c r="P131" i="1"/>
  <c r="R132" i="1"/>
  <c r="N131" i="1"/>
  <c r="F54" i="1"/>
  <c r="L115" i="1"/>
  <c r="F125" i="1"/>
  <c r="F127" i="1"/>
  <c r="F139" i="1"/>
  <c r="F148" i="1"/>
  <c r="R157" i="1"/>
  <c r="L197" i="1"/>
  <c r="U197" i="1" s="1"/>
  <c r="V197" i="1" s="1"/>
  <c r="F268" i="1"/>
  <c r="R328" i="1"/>
  <c r="H336" i="1"/>
  <c r="H342" i="1"/>
  <c r="U342" i="1" s="1"/>
  <c r="P350" i="1"/>
  <c r="J31" i="1"/>
  <c r="N31" i="1"/>
  <c r="F63" i="1"/>
  <c r="P64" i="1" s="1"/>
  <c r="R115" i="1"/>
  <c r="F137" i="1"/>
  <c r="H141" i="1"/>
  <c r="P197" i="1"/>
  <c r="F209" i="1"/>
  <c r="N209" i="1" s="1"/>
  <c r="P225" i="1"/>
  <c r="F230" i="1"/>
  <c r="N230" i="1" s="1"/>
  <c r="L336" i="1"/>
  <c r="P342" i="1"/>
  <c r="F344" i="1"/>
  <c r="N344" i="1" s="1"/>
  <c r="R117" i="1"/>
  <c r="N117" i="1"/>
  <c r="L122" i="1"/>
  <c r="N121" i="1"/>
  <c r="L146" i="1"/>
  <c r="N146" i="1"/>
  <c r="R11" i="1"/>
  <c r="R19" i="1"/>
  <c r="N19" i="1"/>
  <c r="F61" i="1"/>
  <c r="L117" i="1"/>
  <c r="R119" i="1"/>
  <c r="P121" i="1"/>
  <c r="F133" i="1"/>
  <c r="R146" i="1"/>
  <c r="P154" i="1"/>
  <c r="R169" i="1"/>
  <c r="V199" i="1"/>
  <c r="N199" i="1"/>
  <c r="N53" i="1"/>
  <c r="N54" i="1"/>
  <c r="D355" i="1"/>
  <c r="F17" i="1"/>
  <c r="F43" i="1"/>
  <c r="F77" i="1"/>
  <c r="F93" i="1"/>
  <c r="N93" i="1" s="1"/>
  <c r="H116" i="1"/>
  <c r="R121" i="1"/>
  <c r="F149" i="1"/>
  <c r="V192" i="1"/>
  <c r="N192" i="1"/>
  <c r="P193" i="1"/>
  <c r="U193" i="1" s="1"/>
  <c r="P199" i="1"/>
  <c r="U199" i="1" s="1"/>
  <c r="R203" i="1"/>
  <c r="N203" i="1"/>
  <c r="F260" i="1"/>
  <c r="N260" i="1" s="1"/>
  <c r="F302" i="1"/>
  <c r="N302" i="1" s="1"/>
  <c r="L40" i="1"/>
  <c r="J40" i="1"/>
  <c r="H40" i="1"/>
  <c r="R40" i="1"/>
  <c r="P40" i="1"/>
  <c r="R103" i="1"/>
  <c r="H104" i="1"/>
  <c r="H103" i="1"/>
  <c r="U103" i="1" s="1"/>
  <c r="V103" i="1" s="1"/>
  <c r="J104" i="1"/>
  <c r="H105" i="1"/>
  <c r="J103" i="1"/>
  <c r="P93" i="1"/>
  <c r="L93" i="1"/>
  <c r="H14" i="1"/>
  <c r="U14" i="1" s="1"/>
  <c r="V14" i="1" s="1"/>
  <c r="H19" i="1"/>
  <c r="H23" i="1"/>
  <c r="F27" i="1"/>
  <c r="N27" i="1" s="1"/>
  <c r="H31" i="1"/>
  <c r="F32" i="1"/>
  <c r="N32" i="1" s="1"/>
  <c r="J62" i="1"/>
  <c r="H62" i="1"/>
  <c r="L61" i="1"/>
  <c r="P62" i="1"/>
  <c r="R61" i="1"/>
  <c r="H76" i="1"/>
  <c r="U76" i="1" s="1"/>
  <c r="V76" i="1" s="1"/>
  <c r="L75" i="1"/>
  <c r="J75" i="1"/>
  <c r="H75" i="1"/>
  <c r="P76" i="1"/>
  <c r="R75" i="1"/>
  <c r="J14" i="1"/>
  <c r="J19" i="1"/>
  <c r="J23" i="1"/>
  <c r="F24" i="1"/>
  <c r="N24" i="1" s="1"/>
  <c r="F29" i="1"/>
  <c r="N29" i="1" s="1"/>
  <c r="H54" i="1"/>
  <c r="R54" i="1"/>
  <c r="P61" i="1"/>
  <c r="R78" i="1"/>
  <c r="R31" i="1"/>
  <c r="P31" i="1"/>
  <c r="L19" i="1"/>
  <c r="N14" i="1"/>
  <c r="J15" i="1"/>
  <c r="U15" i="1" s="1"/>
  <c r="V15" i="1" s="1"/>
  <c r="H16" i="1"/>
  <c r="H20" i="1"/>
  <c r="F25" i="1"/>
  <c r="L31" i="1"/>
  <c r="R56" i="1"/>
  <c r="H58" i="1"/>
  <c r="H56" i="1"/>
  <c r="P78" i="1"/>
  <c r="R77" i="1"/>
  <c r="P77" i="1"/>
  <c r="J77" i="1"/>
  <c r="H77" i="1"/>
  <c r="F7" i="1"/>
  <c r="F36" i="1"/>
  <c r="N36" i="1" s="1"/>
  <c r="F28" i="1"/>
  <c r="N28" i="1" s="1"/>
  <c r="F41" i="1"/>
  <c r="N41" i="1" s="1"/>
  <c r="F33" i="1"/>
  <c r="N33" i="1" s="1"/>
  <c r="F38" i="1"/>
  <c r="N38" i="1" s="1"/>
  <c r="F30" i="1"/>
  <c r="N30" i="1" s="1"/>
  <c r="F22" i="1"/>
  <c r="N22" i="1" s="1"/>
  <c r="F37" i="1"/>
  <c r="N37" i="1" s="1"/>
  <c r="H11" i="1"/>
  <c r="U11" i="1" s="1"/>
  <c r="V11" i="1" s="1"/>
  <c r="F12" i="1"/>
  <c r="R14" i="1"/>
  <c r="N15" i="1"/>
  <c r="J16" i="1"/>
  <c r="H17" i="1"/>
  <c r="P19" i="1"/>
  <c r="J20" i="1"/>
  <c r="F21" i="1"/>
  <c r="N21" i="1" s="1"/>
  <c r="R23" i="1"/>
  <c r="F35" i="1"/>
  <c r="N35" i="1" s="1"/>
  <c r="F39" i="1"/>
  <c r="N39" i="1" s="1"/>
  <c r="L54" i="1"/>
  <c r="R53" i="1"/>
  <c r="J54" i="1"/>
  <c r="P53" i="1"/>
  <c r="J53" i="1"/>
  <c r="H53" i="1"/>
  <c r="U53" i="1" s="1"/>
  <c r="V53" i="1" s="1"/>
  <c r="F111" i="1"/>
  <c r="F113" i="1"/>
  <c r="N113" i="1" s="1"/>
  <c r="L23" i="1"/>
  <c r="R276" i="1"/>
  <c r="J276" i="1"/>
  <c r="H276" i="1"/>
  <c r="F6" i="1"/>
  <c r="J11" i="1"/>
  <c r="N16" i="1"/>
  <c r="J17" i="1"/>
  <c r="F18" i="1"/>
  <c r="N18" i="1" s="1"/>
  <c r="L20" i="1"/>
  <c r="R43" i="1"/>
  <c r="L44" i="1"/>
  <c r="P43" i="1"/>
  <c r="J44" i="1"/>
  <c r="J43" i="1"/>
  <c r="L53" i="1"/>
  <c r="L62" i="1"/>
  <c r="L76" i="1"/>
  <c r="F13" i="1"/>
  <c r="F26" i="1"/>
  <c r="F34" i="1"/>
  <c r="N34" i="1" s="1"/>
  <c r="F107" i="1"/>
  <c r="F99" i="1"/>
  <c r="F85" i="1"/>
  <c r="F95" i="1"/>
  <c r="F91" i="1"/>
  <c r="F105" i="1"/>
  <c r="F97" i="1"/>
  <c r="F109" i="1"/>
  <c r="F94" i="1"/>
  <c r="N94" i="1" s="1"/>
  <c r="F89" i="1"/>
  <c r="F83" i="1"/>
  <c r="F81" i="1"/>
  <c r="F49" i="1"/>
  <c r="F73" i="1"/>
  <c r="N73" i="1" s="1"/>
  <c r="F69" i="1"/>
  <c r="N69" i="1" s="1"/>
  <c r="F59" i="1"/>
  <c r="F55" i="1"/>
  <c r="N55" i="1" s="1"/>
  <c r="F79" i="1"/>
  <c r="N79" i="1" s="1"/>
  <c r="F65" i="1"/>
  <c r="N65" i="1" s="1"/>
  <c r="F45" i="1"/>
  <c r="N45" i="1" s="1"/>
  <c r="F101" i="1"/>
  <c r="F51" i="1"/>
  <c r="F87" i="1"/>
  <c r="F67" i="1"/>
  <c r="F57" i="1"/>
  <c r="F47" i="1"/>
  <c r="N47" i="1" s="1"/>
  <c r="F71" i="1"/>
  <c r="H43" i="1"/>
  <c r="R188" i="1"/>
  <c r="P188" i="1"/>
  <c r="L188" i="1"/>
  <c r="H188" i="1"/>
  <c r="V159" i="1"/>
  <c r="R159" i="1"/>
  <c r="R164" i="1"/>
  <c r="P164" i="1"/>
  <c r="U164" i="1" s="1"/>
  <c r="V164" i="1"/>
  <c r="L167" i="1"/>
  <c r="R167" i="1"/>
  <c r="H167" i="1"/>
  <c r="R150" i="1"/>
  <c r="P150" i="1"/>
  <c r="L150" i="1"/>
  <c r="J150" i="1"/>
  <c r="R153" i="1"/>
  <c r="P153" i="1"/>
  <c r="J153" i="1"/>
  <c r="H153" i="1"/>
  <c r="P167" i="1"/>
  <c r="H150" i="1"/>
  <c r="R141" i="1"/>
  <c r="J142" i="1"/>
  <c r="P141" i="1"/>
  <c r="L141" i="1"/>
  <c r="J141" i="1"/>
  <c r="U141" i="1" s="1"/>
  <c r="V141" i="1" s="1"/>
  <c r="P120" i="1"/>
  <c r="U120" i="1" s="1"/>
  <c r="V120" i="1" s="1"/>
  <c r="P119" i="1"/>
  <c r="L119" i="1"/>
  <c r="H119" i="1"/>
  <c r="L154" i="1"/>
  <c r="J154" i="1"/>
  <c r="H154" i="1"/>
  <c r="R154" i="1"/>
  <c r="P157" i="1"/>
  <c r="L157" i="1"/>
  <c r="J157" i="1"/>
  <c r="R162" i="1"/>
  <c r="L162" i="1"/>
  <c r="J162" i="1"/>
  <c r="J280" i="1"/>
  <c r="R280" i="1"/>
  <c r="P281" i="1"/>
  <c r="P280" i="1"/>
  <c r="L281" i="1"/>
  <c r="U281" i="1" s="1"/>
  <c r="V281" i="1" s="1"/>
  <c r="L280" i="1"/>
  <c r="P115" i="1"/>
  <c r="L116" i="1"/>
  <c r="U116" i="1" s="1"/>
  <c r="V116" i="1" s="1"/>
  <c r="J125" i="1"/>
  <c r="H137" i="1"/>
  <c r="F142" i="1"/>
  <c r="N142" i="1" s="1"/>
  <c r="F145" i="1"/>
  <c r="N145" i="1" s="1"/>
  <c r="H148" i="1"/>
  <c r="R149" i="1"/>
  <c r="F151" i="1"/>
  <c r="N151" i="1" s="1"/>
  <c r="V193" i="1"/>
  <c r="P224" i="1"/>
  <c r="L225" i="1"/>
  <c r="J225" i="1"/>
  <c r="L224" i="1"/>
  <c r="H224" i="1"/>
  <c r="R225" i="1"/>
  <c r="L138" i="1"/>
  <c r="L148" i="1"/>
  <c r="F163" i="1"/>
  <c r="N163" i="1" s="1"/>
  <c r="F185" i="1"/>
  <c r="F182" i="1"/>
  <c r="N182" i="1" s="1"/>
  <c r="F177" i="1"/>
  <c r="N177" i="1" s="1"/>
  <c r="F174" i="1"/>
  <c r="N174" i="1" s="1"/>
  <c r="F187" i="1"/>
  <c r="N187" i="1" s="1"/>
  <c r="F181" i="1"/>
  <c r="N181" i="1" s="1"/>
  <c r="F179" i="1"/>
  <c r="F184" i="1"/>
  <c r="N184" i="1" s="1"/>
  <c r="F176" i="1"/>
  <c r="N176" i="1" s="1"/>
  <c r="F189" i="1"/>
  <c r="N189" i="1" s="1"/>
  <c r="F186" i="1"/>
  <c r="N186" i="1" s="1"/>
  <c r="F178" i="1"/>
  <c r="F172" i="1"/>
  <c r="N172" i="1" s="1"/>
  <c r="F183" i="1"/>
  <c r="N183" i="1" s="1"/>
  <c r="F175" i="1"/>
  <c r="N175" i="1" s="1"/>
  <c r="R209" i="1"/>
  <c r="J209" i="1"/>
  <c r="H209" i="1"/>
  <c r="P303" i="1"/>
  <c r="P302" i="1"/>
  <c r="L303" i="1"/>
  <c r="U303" i="1" s="1"/>
  <c r="V303" i="1" s="1"/>
  <c r="L302" i="1"/>
  <c r="R302" i="1"/>
  <c r="J302" i="1"/>
  <c r="P117" i="1"/>
  <c r="U117" i="1" s="1"/>
  <c r="V117" i="1" s="1"/>
  <c r="P118" i="1"/>
  <c r="U118" i="1" s="1"/>
  <c r="V118" i="1" s="1"/>
  <c r="P125" i="1"/>
  <c r="L127" i="1"/>
  <c r="L129" i="1"/>
  <c r="L131" i="1"/>
  <c r="U131" i="1" s="1"/>
  <c r="V131" i="1" s="1"/>
  <c r="P137" i="1"/>
  <c r="J139" i="1"/>
  <c r="H146" i="1"/>
  <c r="H149" i="1"/>
  <c r="F152" i="1"/>
  <c r="N152" i="1" s="1"/>
  <c r="F158" i="1"/>
  <c r="N158" i="1" s="1"/>
  <c r="J261" i="1"/>
  <c r="J260" i="1"/>
  <c r="R261" i="1"/>
  <c r="P261" i="1"/>
  <c r="R260" i="1"/>
  <c r="L261" i="1"/>
  <c r="P260" i="1"/>
  <c r="H115" i="1"/>
  <c r="U115" i="1" s="1"/>
  <c r="V115" i="1" s="1"/>
  <c r="H121" i="1"/>
  <c r="U121" i="1" s="1"/>
  <c r="V121" i="1" s="1"/>
  <c r="J122" i="1"/>
  <c r="U122" i="1" s="1"/>
  <c r="V122" i="1" s="1"/>
  <c r="R125" i="1"/>
  <c r="P126" i="1"/>
  <c r="P128" i="1"/>
  <c r="U128" i="1" s="1"/>
  <c r="V128" i="1" s="1"/>
  <c r="P130" i="1"/>
  <c r="U130" i="1" s="1"/>
  <c r="V130" i="1" s="1"/>
  <c r="P132" i="1"/>
  <c r="U132" i="1" s="1"/>
  <c r="V132" i="1" s="1"/>
  <c r="L133" i="1"/>
  <c r="F135" i="1"/>
  <c r="R137" i="1"/>
  <c r="L139" i="1"/>
  <c r="J140" i="1"/>
  <c r="J146" i="1"/>
  <c r="F147" i="1"/>
  <c r="N147" i="1" s="1"/>
  <c r="P148" i="1"/>
  <c r="J149" i="1"/>
  <c r="R230" i="1"/>
  <c r="J230" i="1"/>
  <c r="H230" i="1"/>
  <c r="U230" i="1" s="1"/>
  <c r="V230" i="1" s="1"/>
  <c r="P286" i="1"/>
  <c r="P287" i="1"/>
  <c r="U287" i="1" s="1"/>
  <c r="V287" i="1" s="1"/>
  <c r="L286" i="1"/>
  <c r="R286" i="1"/>
  <c r="F123" i="1"/>
  <c r="N123" i="1" s="1"/>
  <c r="F173" i="1"/>
  <c r="N173" i="1" s="1"/>
  <c r="V194" i="1"/>
  <c r="R202" i="1"/>
  <c r="P202" i="1"/>
  <c r="L202" i="1"/>
  <c r="J252" i="1"/>
  <c r="R252" i="1"/>
  <c r="H252" i="1"/>
  <c r="L269" i="1"/>
  <c r="J269" i="1"/>
  <c r="L268" i="1"/>
  <c r="H268" i="1"/>
  <c r="R268" i="1"/>
  <c r="P268" i="1"/>
  <c r="F210" i="1"/>
  <c r="N210" i="1" s="1"/>
  <c r="F216" i="1"/>
  <c r="N216" i="1" s="1"/>
  <c r="F227" i="1"/>
  <c r="N227" i="1" s="1"/>
  <c r="F231" i="1"/>
  <c r="N231" i="1" s="1"/>
  <c r="F253" i="1"/>
  <c r="N253" i="1" s="1"/>
  <c r="F284" i="1"/>
  <c r="N284" i="1" s="1"/>
  <c r="F315" i="1"/>
  <c r="N315" i="1" s="1"/>
  <c r="H326" i="1"/>
  <c r="U326" i="1" s="1"/>
  <c r="V326" i="1" s="1"/>
  <c r="P327" i="1"/>
  <c r="U327" i="1" s="1"/>
  <c r="V327" i="1" s="1"/>
  <c r="R326" i="1"/>
  <c r="P326" i="1"/>
  <c r="R198" i="1"/>
  <c r="R199" i="1"/>
  <c r="F211" i="1"/>
  <c r="N211" i="1" s="1"/>
  <c r="F232" i="1"/>
  <c r="N232" i="1" s="1"/>
  <c r="F233" i="1"/>
  <c r="N233" i="1" s="1"/>
  <c r="F249" i="1"/>
  <c r="N249" i="1" s="1"/>
  <c r="L326" i="1"/>
  <c r="F316" i="1"/>
  <c r="N316" i="1" s="1"/>
  <c r="F312" i="1"/>
  <c r="N312" i="1" s="1"/>
  <c r="F275" i="1"/>
  <c r="N275" i="1" s="1"/>
  <c r="F271" i="1"/>
  <c r="N271" i="1" s="1"/>
  <c r="F254" i="1"/>
  <c r="N254" i="1" s="1"/>
  <c r="F317" i="1"/>
  <c r="N317" i="1" s="1"/>
  <c r="F310" i="1"/>
  <c r="N310" i="1" s="1"/>
  <c r="F308" i="1"/>
  <c r="N308" i="1" s="1"/>
  <c r="F306" i="1"/>
  <c r="N306" i="1" s="1"/>
  <c r="F270" i="1"/>
  <c r="N270" i="1" s="1"/>
  <c r="F266" i="1"/>
  <c r="F314" i="1"/>
  <c r="N314" i="1" s="1"/>
  <c r="F299" i="1"/>
  <c r="N299" i="1" s="1"/>
  <c r="F290" i="1"/>
  <c r="N290" i="1" s="1"/>
  <c r="F248" i="1"/>
  <c r="N248" i="1" s="1"/>
  <c r="F244" i="1"/>
  <c r="F242" i="1"/>
  <c r="N242" i="1" s="1"/>
  <c r="F240" i="1"/>
  <c r="N240" i="1" s="1"/>
  <c r="F304" i="1"/>
  <c r="N304" i="1" s="1"/>
  <c r="F298" i="1"/>
  <c r="N298" i="1" s="1"/>
  <c r="F218" i="1"/>
  <c r="F262" i="1"/>
  <c r="F297" i="1"/>
  <c r="N297" i="1" s="1"/>
  <c r="H322" i="1"/>
  <c r="P323" i="1"/>
  <c r="R322" i="1"/>
  <c r="P322" i="1"/>
  <c r="L323" i="1"/>
  <c r="L322" i="1"/>
  <c r="H344" i="1"/>
  <c r="P345" i="1"/>
  <c r="U345" i="1" s="1"/>
  <c r="V345" i="1" s="1"/>
  <c r="R344" i="1"/>
  <c r="P344" i="1"/>
  <c r="L344" i="1"/>
  <c r="F220" i="1"/>
  <c r="F255" i="1"/>
  <c r="N255" i="1" s="1"/>
  <c r="F258" i="1"/>
  <c r="F288" i="1"/>
  <c r="N288" i="1" s="1"/>
  <c r="F293" i="1"/>
  <c r="N293" i="1" s="1"/>
  <c r="L332" i="1"/>
  <c r="P333" i="1"/>
  <c r="R332" i="1"/>
  <c r="P332" i="1"/>
  <c r="P203" i="1"/>
  <c r="U203" i="1" s="1"/>
  <c r="V203" i="1" s="1"/>
  <c r="P204" i="1"/>
  <c r="U204" i="1" s="1"/>
  <c r="V204" i="1" s="1"/>
  <c r="F222" i="1"/>
  <c r="F226" i="1"/>
  <c r="N226" i="1" s="1"/>
  <c r="F236" i="1"/>
  <c r="N236" i="1" s="1"/>
  <c r="F264" i="1"/>
  <c r="F274" i="1"/>
  <c r="N274" i="1" s="1"/>
  <c r="F282" i="1"/>
  <c r="N282" i="1" s="1"/>
  <c r="F208" i="1"/>
  <c r="N208" i="1" s="1"/>
  <c r="F214" i="1"/>
  <c r="F238" i="1"/>
  <c r="F246" i="1"/>
  <c r="N246" i="1" s="1"/>
  <c r="F277" i="1"/>
  <c r="N277" i="1" s="1"/>
  <c r="F292" i="1"/>
  <c r="N292" i="1" s="1"/>
  <c r="F296" i="1"/>
  <c r="N296" i="1" s="1"/>
  <c r="U333" i="1"/>
  <c r="V333" i="1" s="1"/>
  <c r="H328" i="1"/>
  <c r="F334" i="1"/>
  <c r="N334" i="1" s="1"/>
  <c r="P336" i="1"/>
  <c r="U336" i="1" s="1"/>
  <c r="V336" i="1" s="1"/>
  <c r="F338" i="1"/>
  <c r="N338" i="1" s="1"/>
  <c r="F340" i="1"/>
  <c r="N340" i="1" s="1"/>
  <c r="R342" i="1"/>
  <c r="P343" i="1"/>
  <c r="U343" i="1" s="1"/>
  <c r="V343" i="1" s="1"/>
  <c r="H350" i="1"/>
  <c r="F324" i="1"/>
  <c r="N324" i="1" s="1"/>
  <c r="L328" i="1"/>
  <c r="R336" i="1"/>
  <c r="F346" i="1"/>
  <c r="N346" i="1" s="1"/>
  <c r="J350" i="1"/>
  <c r="F320" i="1"/>
  <c r="F330" i="1"/>
  <c r="N330" i="1" s="1"/>
  <c r="P337" i="1"/>
  <c r="U337" i="1" s="1"/>
  <c r="V337" i="1" s="1"/>
  <c r="F348" i="1"/>
  <c r="N348" i="1" s="1"/>
  <c r="L350" i="1"/>
  <c r="F351" i="1"/>
  <c r="N351" i="1" s="1"/>
  <c r="P328" i="1"/>
  <c r="V342" i="1"/>
  <c r="N26" i="1" l="1"/>
  <c r="R26" i="1"/>
  <c r="N133" i="1"/>
  <c r="P133" i="1"/>
  <c r="R133" i="1"/>
  <c r="P134" i="1"/>
  <c r="U134" i="1" s="1"/>
  <c r="V134" i="1" s="1"/>
  <c r="N214" i="1"/>
  <c r="N215" i="1"/>
  <c r="N222" i="1"/>
  <c r="N223" i="1"/>
  <c r="N262" i="1"/>
  <c r="N263" i="1"/>
  <c r="R178" i="1"/>
  <c r="N178" i="1"/>
  <c r="N51" i="1"/>
  <c r="N52" i="1"/>
  <c r="R106" i="1"/>
  <c r="N105" i="1"/>
  <c r="N106" i="1"/>
  <c r="U276" i="1"/>
  <c r="V276" i="1" s="1"/>
  <c r="P63" i="1"/>
  <c r="L149" i="1"/>
  <c r="U149" i="1" s="1"/>
  <c r="V149" i="1" s="1"/>
  <c r="N149" i="1"/>
  <c r="P149" i="1"/>
  <c r="N218" i="1"/>
  <c r="N219" i="1"/>
  <c r="U148" i="1"/>
  <c r="V148" i="1" s="1"/>
  <c r="H64" i="1"/>
  <c r="N102" i="1"/>
  <c r="N101" i="1"/>
  <c r="N50" i="1"/>
  <c r="N49" i="1"/>
  <c r="N91" i="1"/>
  <c r="R92" i="1"/>
  <c r="L64" i="1"/>
  <c r="R148" i="1"/>
  <c r="N148" i="1"/>
  <c r="J148" i="1"/>
  <c r="U268" i="1"/>
  <c r="V268" i="1" s="1"/>
  <c r="U202" i="1"/>
  <c r="V202" i="1" s="1"/>
  <c r="U146" i="1"/>
  <c r="V146" i="1" s="1"/>
  <c r="U209" i="1"/>
  <c r="V209" i="1" s="1"/>
  <c r="N82" i="1"/>
  <c r="N81" i="1"/>
  <c r="N95" i="1"/>
  <c r="N96" i="1"/>
  <c r="R63" i="1"/>
  <c r="R93" i="1"/>
  <c r="L140" i="1"/>
  <c r="N139" i="1"/>
  <c r="R139" i="1"/>
  <c r="P139" i="1"/>
  <c r="P140" i="1"/>
  <c r="U140" i="1" s="1"/>
  <c r="V140" i="1" s="1"/>
  <c r="N259" i="1"/>
  <c r="N258" i="1"/>
  <c r="N220" i="1"/>
  <c r="N221" i="1"/>
  <c r="N267" i="1"/>
  <c r="N266" i="1"/>
  <c r="R185" i="1"/>
  <c r="N185" i="1"/>
  <c r="U225" i="1"/>
  <c r="V225" i="1" s="1"/>
  <c r="R72" i="1"/>
  <c r="N72" i="1"/>
  <c r="N71" i="1"/>
  <c r="N83" i="1"/>
  <c r="R84" i="1"/>
  <c r="N84" i="1"/>
  <c r="N85" i="1"/>
  <c r="N86" i="1"/>
  <c r="N61" i="1"/>
  <c r="N62" i="1"/>
  <c r="P127" i="1"/>
  <c r="U127" i="1" s="1"/>
  <c r="V127" i="1" s="1"/>
  <c r="R128" i="1"/>
  <c r="N127" i="1"/>
  <c r="R127" i="1"/>
  <c r="R98" i="1"/>
  <c r="N98" i="1"/>
  <c r="N97" i="1"/>
  <c r="N63" i="1"/>
  <c r="L63" i="1"/>
  <c r="R90" i="1"/>
  <c r="N89" i="1"/>
  <c r="N90" i="1"/>
  <c r="R100" i="1"/>
  <c r="N99" i="1"/>
  <c r="N100" i="1"/>
  <c r="L77" i="1"/>
  <c r="N77" i="1"/>
  <c r="N78" i="1"/>
  <c r="H78" i="1"/>
  <c r="R126" i="1"/>
  <c r="N125" i="1"/>
  <c r="J126" i="1"/>
  <c r="U126" i="1" s="1"/>
  <c r="V126" i="1" s="1"/>
  <c r="L125" i="1"/>
  <c r="L126" i="1"/>
  <c r="N153" i="1"/>
  <c r="L153" i="1"/>
  <c r="U153" i="1" s="1"/>
  <c r="V153" i="1" s="1"/>
  <c r="N238" i="1"/>
  <c r="N239" i="1"/>
  <c r="J63" i="1"/>
  <c r="R321" i="1"/>
  <c r="N320" i="1"/>
  <c r="N265" i="1"/>
  <c r="N264" i="1"/>
  <c r="U260" i="1"/>
  <c r="V260" i="1" s="1"/>
  <c r="J133" i="1"/>
  <c r="R179" i="1"/>
  <c r="N179" i="1"/>
  <c r="U188" i="1"/>
  <c r="V188" i="1" s="1"/>
  <c r="N58" i="1"/>
  <c r="N57" i="1"/>
  <c r="R108" i="1"/>
  <c r="N107" i="1"/>
  <c r="R25" i="1"/>
  <c r="N25" i="1"/>
  <c r="H61" i="1"/>
  <c r="U23" i="1"/>
  <c r="V23" i="1" s="1"/>
  <c r="U40" i="1"/>
  <c r="V40" i="1" s="1"/>
  <c r="N43" i="1"/>
  <c r="L43" i="1"/>
  <c r="H44" i="1"/>
  <c r="U44" i="1" s="1"/>
  <c r="V44" i="1" s="1"/>
  <c r="P138" i="1"/>
  <c r="R138" i="1"/>
  <c r="N137" i="1"/>
  <c r="L137" i="1"/>
  <c r="J138" i="1"/>
  <c r="U138" i="1" s="1"/>
  <c r="V138" i="1" s="1"/>
  <c r="P129" i="1"/>
  <c r="U129" i="1" s="1"/>
  <c r="V129" i="1" s="1"/>
  <c r="N129" i="1"/>
  <c r="R129" i="1"/>
  <c r="R88" i="1"/>
  <c r="N87" i="1"/>
  <c r="U332" i="1"/>
  <c r="V332" i="1" s="1"/>
  <c r="N245" i="1"/>
  <c r="N244" i="1"/>
  <c r="R136" i="1"/>
  <c r="N135" i="1"/>
  <c r="U261" i="1"/>
  <c r="V261" i="1" s="1"/>
  <c r="U162" i="1"/>
  <c r="V162" i="1" s="1"/>
  <c r="N67" i="1"/>
  <c r="N68" i="1"/>
  <c r="N59" i="1"/>
  <c r="N60" i="1"/>
  <c r="N110" i="1"/>
  <c r="N109" i="1"/>
  <c r="N111" i="1"/>
  <c r="N112" i="1"/>
  <c r="L78" i="1"/>
  <c r="H63" i="1"/>
  <c r="J61" i="1"/>
  <c r="L17" i="1"/>
  <c r="U17" i="1" s="1"/>
  <c r="V17" i="1" s="1"/>
  <c r="N17" i="1"/>
  <c r="R17" i="1"/>
  <c r="N268" i="1"/>
  <c r="P269" i="1"/>
  <c r="H292" i="1"/>
  <c r="R292" i="1"/>
  <c r="P292" i="1"/>
  <c r="L292" i="1"/>
  <c r="J292" i="1"/>
  <c r="V262" i="1"/>
  <c r="R262" i="1"/>
  <c r="P263" i="1"/>
  <c r="P262" i="1"/>
  <c r="L262" i="1"/>
  <c r="U262" i="1" s="1"/>
  <c r="L263" i="1"/>
  <c r="U263" i="1" s="1"/>
  <c r="V263" i="1" s="1"/>
  <c r="P317" i="1"/>
  <c r="L317" i="1"/>
  <c r="H317" i="1"/>
  <c r="R317" i="1"/>
  <c r="J317" i="1"/>
  <c r="R210" i="1"/>
  <c r="H210" i="1"/>
  <c r="J210" i="1"/>
  <c r="L181" i="1"/>
  <c r="H181" i="1"/>
  <c r="R181" i="1"/>
  <c r="P181" i="1"/>
  <c r="J91" i="1"/>
  <c r="H91" i="1"/>
  <c r="H93" i="1"/>
  <c r="U93" i="1" s="1"/>
  <c r="V93" i="1" s="1"/>
  <c r="L92" i="1"/>
  <c r="P91" i="1"/>
  <c r="R91" i="1"/>
  <c r="P92" i="1"/>
  <c r="L91" i="1"/>
  <c r="J92" i="1"/>
  <c r="R346" i="1"/>
  <c r="H346" i="1"/>
  <c r="U346" i="1" s="1"/>
  <c r="V346" i="1" s="1"/>
  <c r="P346" i="1"/>
  <c r="P347" i="1"/>
  <c r="U347" i="1" s="1"/>
  <c r="V347" i="1" s="1"/>
  <c r="R299" i="1"/>
  <c r="H299" i="1"/>
  <c r="U299" i="1" s="1"/>
  <c r="V299" i="1" s="1"/>
  <c r="J299" i="1"/>
  <c r="H249" i="1"/>
  <c r="R249" i="1"/>
  <c r="P249" i="1"/>
  <c r="L249" i="1"/>
  <c r="J249" i="1"/>
  <c r="R172" i="1"/>
  <c r="P172" i="1"/>
  <c r="L172" i="1"/>
  <c r="H172" i="1"/>
  <c r="J45" i="1"/>
  <c r="H45" i="1"/>
  <c r="U45" i="1" s="1"/>
  <c r="V45" i="1" s="1"/>
  <c r="P45" i="1"/>
  <c r="R45" i="1"/>
  <c r="L45" i="1"/>
  <c r="J46" i="1"/>
  <c r="H46" i="1"/>
  <c r="R13" i="1"/>
  <c r="H13" i="1"/>
  <c r="N13" i="1"/>
  <c r="J13" i="1"/>
  <c r="J38" i="1"/>
  <c r="H38" i="1"/>
  <c r="P38" i="1"/>
  <c r="R38" i="1"/>
  <c r="L38" i="1"/>
  <c r="P348" i="1"/>
  <c r="L348" i="1"/>
  <c r="J348" i="1"/>
  <c r="H348" i="1"/>
  <c r="P349" i="1"/>
  <c r="U349" i="1" s="1"/>
  <c r="V349" i="1" s="1"/>
  <c r="R348" i="1"/>
  <c r="J289" i="1"/>
  <c r="L288" i="1"/>
  <c r="H288" i="1"/>
  <c r="R288" i="1"/>
  <c r="P288" i="1"/>
  <c r="P289" i="1"/>
  <c r="R275" i="1"/>
  <c r="J275" i="1"/>
  <c r="H275" i="1"/>
  <c r="U328" i="1"/>
  <c r="V328" i="1" s="1"/>
  <c r="L237" i="1"/>
  <c r="J236" i="1"/>
  <c r="U236" i="1" s="1"/>
  <c r="J237" i="1"/>
  <c r="V236" i="1"/>
  <c r="P237" i="1"/>
  <c r="R236" i="1"/>
  <c r="R242" i="1"/>
  <c r="L242" i="1"/>
  <c r="P242" i="1"/>
  <c r="P243" i="1"/>
  <c r="U243" i="1" s="1"/>
  <c r="V243" i="1" s="1"/>
  <c r="R316" i="1"/>
  <c r="L316" i="1"/>
  <c r="J316" i="1"/>
  <c r="H316" i="1"/>
  <c r="P316" i="1"/>
  <c r="R231" i="1"/>
  <c r="H231" i="1"/>
  <c r="U231" i="1" s="1"/>
  <c r="V231" i="1"/>
  <c r="J231" i="1"/>
  <c r="J152" i="1"/>
  <c r="H152" i="1"/>
  <c r="P152" i="1"/>
  <c r="R152" i="1"/>
  <c r="L152" i="1"/>
  <c r="L176" i="1"/>
  <c r="J176" i="1"/>
  <c r="H176" i="1"/>
  <c r="R176" i="1"/>
  <c r="P176" i="1"/>
  <c r="U167" i="1"/>
  <c r="V167" i="1" s="1"/>
  <c r="H59" i="1"/>
  <c r="P60" i="1"/>
  <c r="R59" i="1"/>
  <c r="J60" i="1"/>
  <c r="H60" i="1"/>
  <c r="L59" i="1"/>
  <c r="L60" i="1"/>
  <c r="P59" i="1"/>
  <c r="J59" i="1"/>
  <c r="R34" i="1"/>
  <c r="P34" i="1"/>
  <c r="H34" i="1"/>
  <c r="J34" i="1"/>
  <c r="L34" i="1"/>
  <c r="L21" i="1"/>
  <c r="J21" i="1"/>
  <c r="H21" i="1"/>
  <c r="R21" i="1"/>
  <c r="P21" i="1"/>
  <c r="R36" i="1"/>
  <c r="L36" i="1"/>
  <c r="P36" i="1"/>
  <c r="H36" i="1"/>
  <c r="J36" i="1"/>
  <c r="L25" i="1"/>
  <c r="J25" i="1"/>
  <c r="H25" i="1"/>
  <c r="P25" i="1"/>
  <c r="P29" i="1"/>
  <c r="L29" i="1"/>
  <c r="R29" i="1"/>
  <c r="J29" i="1"/>
  <c r="H29" i="1"/>
  <c r="U19" i="1"/>
  <c r="V19" i="1" s="1"/>
  <c r="U350" i="1"/>
  <c r="V350" i="1" s="1"/>
  <c r="H226" i="1"/>
  <c r="R226" i="1"/>
  <c r="L226" i="1"/>
  <c r="P226" i="1"/>
  <c r="J226" i="1"/>
  <c r="L221" i="1"/>
  <c r="L220" i="1"/>
  <c r="R221" i="1"/>
  <c r="R220" i="1"/>
  <c r="P221" i="1"/>
  <c r="P220" i="1"/>
  <c r="U344" i="1"/>
  <c r="V344" i="1" s="1"/>
  <c r="U322" i="1"/>
  <c r="V322" i="1" s="1"/>
  <c r="J245" i="1"/>
  <c r="H244" i="1"/>
  <c r="P245" i="1"/>
  <c r="H245" i="1"/>
  <c r="R244" i="1"/>
  <c r="L244" i="1"/>
  <c r="J244" i="1"/>
  <c r="P244" i="1"/>
  <c r="L245" i="1"/>
  <c r="P308" i="1"/>
  <c r="P309" i="1"/>
  <c r="U309" i="1" s="1"/>
  <c r="V309" i="1" s="1"/>
  <c r="L308" i="1"/>
  <c r="R308" i="1"/>
  <c r="R227" i="1"/>
  <c r="P227" i="1"/>
  <c r="L227" i="1"/>
  <c r="H227" i="1"/>
  <c r="J227" i="1"/>
  <c r="L173" i="1"/>
  <c r="H173" i="1"/>
  <c r="R173" i="1"/>
  <c r="P173" i="1"/>
  <c r="H147" i="1"/>
  <c r="R147" i="1"/>
  <c r="L147" i="1"/>
  <c r="J147" i="1"/>
  <c r="P147" i="1"/>
  <c r="L184" i="1"/>
  <c r="J184" i="1"/>
  <c r="H184" i="1"/>
  <c r="R184" i="1"/>
  <c r="P184" i="1"/>
  <c r="R163" i="1"/>
  <c r="P163" i="1"/>
  <c r="U163" i="1" s="1"/>
  <c r="V163" i="1" s="1"/>
  <c r="U224" i="1"/>
  <c r="V224" i="1" s="1"/>
  <c r="U150" i="1"/>
  <c r="V150" i="1" s="1"/>
  <c r="J88" i="1"/>
  <c r="H88" i="1"/>
  <c r="L87" i="1"/>
  <c r="J87" i="1"/>
  <c r="P88" i="1"/>
  <c r="R87" i="1"/>
  <c r="P87" i="1"/>
  <c r="L88" i="1"/>
  <c r="H87" i="1"/>
  <c r="R70" i="1"/>
  <c r="R69" i="1"/>
  <c r="L69" i="1"/>
  <c r="P69" i="1"/>
  <c r="J69" i="1"/>
  <c r="P70" i="1"/>
  <c r="U70" i="1" s="1"/>
  <c r="V70" i="1" s="1"/>
  <c r="L98" i="1"/>
  <c r="P97" i="1"/>
  <c r="J98" i="1"/>
  <c r="H98" i="1"/>
  <c r="L97" i="1"/>
  <c r="R97" i="1"/>
  <c r="H97" i="1"/>
  <c r="P98" i="1"/>
  <c r="J97" i="1"/>
  <c r="L113" i="1"/>
  <c r="J113" i="1"/>
  <c r="R113" i="1"/>
  <c r="P113" i="1"/>
  <c r="H113" i="1"/>
  <c r="P37" i="1"/>
  <c r="L37" i="1"/>
  <c r="J37" i="1"/>
  <c r="R37" i="1"/>
  <c r="H37" i="1"/>
  <c r="J7" i="1"/>
  <c r="L7" i="1"/>
  <c r="H7" i="1"/>
  <c r="P7" i="1"/>
  <c r="J24" i="1"/>
  <c r="R24" i="1"/>
  <c r="P24" i="1"/>
  <c r="L24" i="1"/>
  <c r="H24" i="1"/>
  <c r="P290" i="1"/>
  <c r="H290" i="1"/>
  <c r="R290" i="1"/>
  <c r="L291" i="1"/>
  <c r="L290" i="1"/>
  <c r="P291" i="1"/>
  <c r="J291" i="1"/>
  <c r="U291" i="1" s="1"/>
  <c r="V291" i="1" s="1"/>
  <c r="R183" i="1"/>
  <c r="P183" i="1"/>
  <c r="L183" i="1"/>
  <c r="H183" i="1"/>
  <c r="J183" i="1"/>
  <c r="H102" i="1"/>
  <c r="L101" i="1"/>
  <c r="J101" i="1"/>
  <c r="H101" i="1"/>
  <c r="R101" i="1"/>
  <c r="P101" i="1"/>
  <c r="P102" i="1"/>
  <c r="J102" i="1"/>
  <c r="L102" i="1"/>
  <c r="P351" i="1"/>
  <c r="L351" i="1"/>
  <c r="J351" i="1"/>
  <c r="H351" i="1"/>
  <c r="R351" i="1"/>
  <c r="J277" i="1"/>
  <c r="H277" i="1"/>
  <c r="R277" i="1"/>
  <c r="R254" i="1"/>
  <c r="H254" i="1"/>
  <c r="J254" i="1"/>
  <c r="J187" i="1"/>
  <c r="H187" i="1"/>
  <c r="P187" i="1"/>
  <c r="R187" i="1"/>
  <c r="L187" i="1"/>
  <c r="R145" i="1"/>
  <c r="L145" i="1"/>
  <c r="J145" i="1"/>
  <c r="H145" i="1"/>
  <c r="U43" i="1"/>
  <c r="V43" i="1" s="1"/>
  <c r="J95" i="1"/>
  <c r="H95" i="1"/>
  <c r="L96" i="1"/>
  <c r="P95" i="1"/>
  <c r="R95" i="1"/>
  <c r="P96" i="1"/>
  <c r="L95" i="1"/>
  <c r="H96" i="1"/>
  <c r="U96" i="1" s="1"/>
  <c r="V96" i="1" s="1"/>
  <c r="L239" i="1"/>
  <c r="J239" i="1"/>
  <c r="P238" i="1"/>
  <c r="P239" i="1"/>
  <c r="L238" i="1"/>
  <c r="R238" i="1"/>
  <c r="J238" i="1"/>
  <c r="U238" i="1" s="1"/>
  <c r="V238" i="1" s="1"/>
  <c r="R304" i="1"/>
  <c r="L305" i="1"/>
  <c r="U305" i="1" s="1"/>
  <c r="V305" i="1" s="1"/>
  <c r="L304" i="1"/>
  <c r="J304" i="1"/>
  <c r="P304" i="1"/>
  <c r="P305" i="1"/>
  <c r="R232" i="1"/>
  <c r="J232" i="1"/>
  <c r="U232" i="1" s="1"/>
  <c r="V232" i="1" s="1"/>
  <c r="P331" i="1"/>
  <c r="U331" i="1" s="1"/>
  <c r="V331" i="1" s="1"/>
  <c r="R330" i="1"/>
  <c r="H330" i="1"/>
  <c r="P330" i="1"/>
  <c r="L330" i="1"/>
  <c r="J208" i="1"/>
  <c r="R208" i="1"/>
  <c r="H208" i="1"/>
  <c r="R255" i="1"/>
  <c r="J255" i="1"/>
  <c r="H255" i="1"/>
  <c r="U255" i="1" s="1"/>
  <c r="V255" i="1" s="1"/>
  <c r="P306" i="1"/>
  <c r="L306" i="1"/>
  <c r="U306" i="1" s="1"/>
  <c r="V306" i="1" s="1"/>
  <c r="P307" i="1"/>
  <c r="U307" i="1" s="1"/>
  <c r="V307" i="1" s="1"/>
  <c r="R306" i="1"/>
  <c r="P185" i="1"/>
  <c r="L185" i="1"/>
  <c r="J185" i="1"/>
  <c r="H185" i="1"/>
  <c r="P151" i="1"/>
  <c r="L151" i="1"/>
  <c r="J151" i="1"/>
  <c r="R151" i="1"/>
  <c r="H151" i="1"/>
  <c r="H69" i="1"/>
  <c r="U69" i="1" s="1"/>
  <c r="V69" i="1" s="1"/>
  <c r="P67" i="1"/>
  <c r="L68" i="1"/>
  <c r="L67" i="1"/>
  <c r="J67" i="1"/>
  <c r="R67" i="1"/>
  <c r="H67" i="1"/>
  <c r="P68" i="1"/>
  <c r="J110" i="1"/>
  <c r="L109" i="1"/>
  <c r="J109" i="1"/>
  <c r="P110" i="1"/>
  <c r="H111" i="1"/>
  <c r="R109" i="1"/>
  <c r="L110" i="1"/>
  <c r="P109" i="1"/>
  <c r="R110" i="1"/>
  <c r="U75" i="1"/>
  <c r="V75" i="1" s="1"/>
  <c r="U62" i="1"/>
  <c r="V62" i="1" s="1"/>
  <c r="P320" i="1"/>
  <c r="L320" i="1"/>
  <c r="H320" i="1"/>
  <c r="P321" i="1"/>
  <c r="R320" i="1"/>
  <c r="L321" i="1"/>
  <c r="J320" i="1"/>
  <c r="R296" i="1"/>
  <c r="J296" i="1"/>
  <c r="H296" i="1"/>
  <c r="H222" i="1"/>
  <c r="P223" i="1"/>
  <c r="R222" i="1"/>
  <c r="J223" i="1"/>
  <c r="H223" i="1"/>
  <c r="L222" i="1"/>
  <c r="L223" i="1"/>
  <c r="P222" i="1"/>
  <c r="J222" i="1"/>
  <c r="J297" i="1"/>
  <c r="H297" i="1"/>
  <c r="R297" i="1"/>
  <c r="H248" i="1"/>
  <c r="R248" i="1"/>
  <c r="P248" i="1"/>
  <c r="L248" i="1"/>
  <c r="J248" i="1"/>
  <c r="P311" i="1"/>
  <c r="R310" i="1"/>
  <c r="L311" i="1"/>
  <c r="H310" i="1"/>
  <c r="J311" i="1"/>
  <c r="P310" i="1"/>
  <c r="L310" i="1"/>
  <c r="R217" i="1"/>
  <c r="P217" i="1"/>
  <c r="R216" i="1"/>
  <c r="P216" i="1"/>
  <c r="L217" i="1"/>
  <c r="J216" i="1"/>
  <c r="J217" i="1"/>
  <c r="L216" i="1"/>
  <c r="U269" i="1"/>
  <c r="V269" i="1" s="1"/>
  <c r="R175" i="1"/>
  <c r="P175" i="1"/>
  <c r="L175" i="1"/>
  <c r="H175" i="1"/>
  <c r="J175" i="1"/>
  <c r="H179" i="1"/>
  <c r="P179" i="1"/>
  <c r="U280" i="1"/>
  <c r="V280" i="1" s="1"/>
  <c r="U157" i="1"/>
  <c r="V157" i="1" s="1"/>
  <c r="J52" i="1"/>
  <c r="L51" i="1"/>
  <c r="J51" i="1"/>
  <c r="H51" i="1"/>
  <c r="U51" i="1" s="1"/>
  <c r="V51" i="1" s="1"/>
  <c r="P52" i="1"/>
  <c r="R51" i="1"/>
  <c r="P51" i="1"/>
  <c r="L52" i="1"/>
  <c r="H73" i="1"/>
  <c r="R74" i="1"/>
  <c r="P74" i="1"/>
  <c r="R73" i="1"/>
  <c r="H74" i="1"/>
  <c r="L73" i="1"/>
  <c r="P73" i="1"/>
  <c r="J73" i="1"/>
  <c r="L106" i="1"/>
  <c r="P105" i="1"/>
  <c r="J106" i="1"/>
  <c r="L105" i="1"/>
  <c r="R105" i="1"/>
  <c r="J105" i="1"/>
  <c r="P106" i="1"/>
  <c r="H107" i="1"/>
  <c r="P26" i="1"/>
  <c r="L26" i="1"/>
  <c r="J26" i="1"/>
  <c r="H26" i="1"/>
  <c r="H18" i="1"/>
  <c r="R18" i="1"/>
  <c r="J18" i="1"/>
  <c r="L18" i="1"/>
  <c r="P112" i="1"/>
  <c r="R111" i="1"/>
  <c r="L111" i="1"/>
  <c r="P111" i="1"/>
  <c r="L112" i="1"/>
  <c r="H22" i="1"/>
  <c r="P22" i="1"/>
  <c r="R22" i="1"/>
  <c r="L22" i="1"/>
  <c r="J22" i="1"/>
  <c r="U77" i="1"/>
  <c r="V77" i="1" s="1"/>
  <c r="U20" i="1"/>
  <c r="V20" i="1" s="1"/>
  <c r="U61" i="1"/>
  <c r="V61" i="1" s="1"/>
  <c r="U31" i="1"/>
  <c r="V31" i="1" s="1"/>
  <c r="R338" i="1"/>
  <c r="L338" i="1"/>
  <c r="H338" i="1"/>
  <c r="P338" i="1"/>
  <c r="P246" i="1"/>
  <c r="L247" i="1"/>
  <c r="J247" i="1"/>
  <c r="L246" i="1"/>
  <c r="P247" i="1"/>
  <c r="R246" i="1"/>
  <c r="H246" i="1"/>
  <c r="U246" i="1" s="1"/>
  <c r="V246" i="1" s="1"/>
  <c r="R282" i="1"/>
  <c r="P283" i="1"/>
  <c r="P282" i="1"/>
  <c r="J282" i="1"/>
  <c r="L283" i="1"/>
  <c r="U283" i="1" s="1"/>
  <c r="V283" i="1" s="1"/>
  <c r="R293" i="1"/>
  <c r="L293" i="1"/>
  <c r="J293" i="1"/>
  <c r="H293" i="1"/>
  <c r="P293" i="1"/>
  <c r="U323" i="1"/>
  <c r="V323" i="1" s="1"/>
  <c r="J298" i="1"/>
  <c r="H298" i="1"/>
  <c r="R298" i="1"/>
  <c r="R314" i="1"/>
  <c r="H315" i="1"/>
  <c r="J314" i="1"/>
  <c r="H314" i="1"/>
  <c r="P315" i="1"/>
  <c r="P314" i="1"/>
  <c r="L314" i="1"/>
  <c r="J315" i="1"/>
  <c r="P271" i="1"/>
  <c r="L271" i="1"/>
  <c r="R271" i="1"/>
  <c r="J271" i="1"/>
  <c r="H271" i="1"/>
  <c r="R233" i="1"/>
  <c r="J233" i="1"/>
  <c r="U233" i="1" s="1"/>
  <c r="V233" i="1" s="1"/>
  <c r="L315" i="1"/>
  <c r="R315" i="1"/>
  <c r="U252" i="1"/>
  <c r="V252" i="1" s="1"/>
  <c r="U139" i="1"/>
  <c r="V139" i="1" s="1"/>
  <c r="P178" i="1"/>
  <c r="L178" i="1"/>
  <c r="J178" i="1"/>
  <c r="H178" i="1"/>
  <c r="H174" i="1"/>
  <c r="L174" i="1"/>
  <c r="R174" i="1"/>
  <c r="P174" i="1"/>
  <c r="J174" i="1"/>
  <c r="P142" i="1"/>
  <c r="L142" i="1"/>
  <c r="R142" i="1"/>
  <c r="H142" i="1"/>
  <c r="U119" i="1"/>
  <c r="V119" i="1" s="1"/>
  <c r="R71" i="1"/>
  <c r="L72" i="1"/>
  <c r="P71" i="1"/>
  <c r="J72" i="1"/>
  <c r="H72" i="1"/>
  <c r="L71" i="1"/>
  <c r="H71" i="1"/>
  <c r="U71" i="1" s="1"/>
  <c r="V71" i="1" s="1"/>
  <c r="J71" i="1"/>
  <c r="P72" i="1"/>
  <c r="J65" i="1"/>
  <c r="H65" i="1"/>
  <c r="P66" i="1"/>
  <c r="P65" i="1"/>
  <c r="R65" i="1"/>
  <c r="L65" i="1"/>
  <c r="H66" i="1"/>
  <c r="L84" i="1"/>
  <c r="P83" i="1"/>
  <c r="P84" i="1"/>
  <c r="R83" i="1"/>
  <c r="J84" i="1"/>
  <c r="L83" i="1"/>
  <c r="H84" i="1"/>
  <c r="J83" i="1"/>
  <c r="H83" i="1"/>
  <c r="H85" i="1"/>
  <c r="U85" i="1" s="1"/>
  <c r="V85" i="1" s="1"/>
  <c r="R86" i="1"/>
  <c r="R85" i="1"/>
  <c r="P86" i="1"/>
  <c r="P85" i="1"/>
  <c r="J86" i="1"/>
  <c r="J85" i="1"/>
  <c r="H86" i="1"/>
  <c r="L86" i="1"/>
  <c r="L85" i="1"/>
  <c r="R39" i="1"/>
  <c r="P39" i="1"/>
  <c r="J39" i="1"/>
  <c r="L39" i="1"/>
  <c r="H39" i="1"/>
  <c r="H33" i="1"/>
  <c r="P33" i="1"/>
  <c r="R33" i="1"/>
  <c r="L33" i="1"/>
  <c r="J33" i="1"/>
  <c r="U16" i="1"/>
  <c r="V16" i="1" s="1"/>
  <c r="H27" i="1"/>
  <c r="L27" i="1"/>
  <c r="R27" i="1"/>
  <c r="P27" i="1"/>
  <c r="J27" i="1"/>
  <c r="R49" i="1"/>
  <c r="L50" i="1"/>
  <c r="P49" i="1"/>
  <c r="H50" i="1"/>
  <c r="L49" i="1"/>
  <c r="J49" i="1"/>
  <c r="H49" i="1"/>
  <c r="J50" i="1"/>
  <c r="J30" i="1"/>
  <c r="H30" i="1"/>
  <c r="R30" i="1"/>
  <c r="P30" i="1"/>
  <c r="L30" i="1"/>
  <c r="L32" i="1"/>
  <c r="J32" i="1"/>
  <c r="P32" i="1"/>
  <c r="R32" i="1"/>
  <c r="H32" i="1"/>
  <c r="J135" i="1"/>
  <c r="P135" i="1"/>
  <c r="L136" i="1"/>
  <c r="P136" i="1"/>
  <c r="J136" i="1"/>
  <c r="R135" i="1"/>
  <c r="L135" i="1"/>
  <c r="U302" i="1"/>
  <c r="V302" i="1" s="1"/>
  <c r="P186" i="1"/>
  <c r="L186" i="1"/>
  <c r="J186" i="1"/>
  <c r="H186" i="1"/>
  <c r="R186" i="1"/>
  <c r="U137" i="1"/>
  <c r="V137" i="1" s="1"/>
  <c r="J80" i="1"/>
  <c r="U80" i="1" s="1"/>
  <c r="V80" i="1" s="1"/>
  <c r="J79" i="1"/>
  <c r="H79" i="1"/>
  <c r="R79" i="1"/>
  <c r="L80" i="1"/>
  <c r="H81" i="1"/>
  <c r="P100" i="1"/>
  <c r="R99" i="1"/>
  <c r="H100" i="1"/>
  <c r="L99" i="1"/>
  <c r="J99" i="1"/>
  <c r="L100" i="1"/>
  <c r="H99" i="1"/>
  <c r="P99" i="1"/>
  <c r="F355" i="1"/>
  <c r="V355" i="1" s="1"/>
  <c r="N6" i="1"/>
  <c r="J6" i="1"/>
  <c r="R6" i="1"/>
  <c r="H6" i="1"/>
  <c r="L35" i="1"/>
  <c r="J35" i="1"/>
  <c r="H35" i="1"/>
  <c r="R35" i="1"/>
  <c r="P35" i="1"/>
  <c r="H41" i="1"/>
  <c r="R41" i="1"/>
  <c r="L41" i="1"/>
  <c r="P41" i="1"/>
  <c r="J41" i="1"/>
  <c r="R123" i="1"/>
  <c r="L124" i="1"/>
  <c r="U124" i="1" s="1"/>
  <c r="V124" i="1" s="1"/>
  <c r="L123" i="1"/>
  <c r="P123" i="1"/>
  <c r="H123" i="1"/>
  <c r="P124" i="1"/>
  <c r="P341" i="1"/>
  <c r="R340" i="1"/>
  <c r="L341" i="1"/>
  <c r="L340" i="1"/>
  <c r="H340" i="1"/>
  <c r="P340" i="1"/>
  <c r="P219" i="1"/>
  <c r="P218" i="1"/>
  <c r="L219" i="1"/>
  <c r="U219" i="1" s="1"/>
  <c r="V219" i="1" s="1"/>
  <c r="L218" i="1"/>
  <c r="R219" i="1"/>
  <c r="R218" i="1"/>
  <c r="L82" i="1"/>
  <c r="L81" i="1"/>
  <c r="J82" i="1"/>
  <c r="R81" i="1"/>
  <c r="H274" i="1"/>
  <c r="R274" i="1"/>
  <c r="J274" i="1"/>
  <c r="H267" i="1"/>
  <c r="L266" i="1"/>
  <c r="P267" i="1"/>
  <c r="R266" i="1"/>
  <c r="P266" i="1"/>
  <c r="J266" i="1"/>
  <c r="J267" i="1"/>
  <c r="H266" i="1"/>
  <c r="L267" i="1"/>
  <c r="P284" i="1"/>
  <c r="P285" i="1"/>
  <c r="U285" i="1" s="1"/>
  <c r="V285" i="1" s="1"/>
  <c r="L284" i="1"/>
  <c r="R284" i="1"/>
  <c r="R177" i="1"/>
  <c r="P177" i="1"/>
  <c r="L177" i="1"/>
  <c r="J177" i="1"/>
  <c r="H177" i="1"/>
  <c r="L48" i="1"/>
  <c r="P47" i="1"/>
  <c r="J48" i="1"/>
  <c r="H48" i="1"/>
  <c r="U48" i="1" s="1"/>
  <c r="V48" i="1" s="1"/>
  <c r="L47" i="1"/>
  <c r="J47" i="1"/>
  <c r="R47" i="1"/>
  <c r="H47" i="1"/>
  <c r="P90" i="1"/>
  <c r="R89" i="1"/>
  <c r="L90" i="1"/>
  <c r="P89" i="1"/>
  <c r="J89" i="1"/>
  <c r="H90" i="1"/>
  <c r="L89" i="1"/>
  <c r="J90" i="1"/>
  <c r="H89" i="1"/>
  <c r="U54" i="1"/>
  <c r="V54" i="1" s="1"/>
  <c r="P324" i="1"/>
  <c r="L324" i="1"/>
  <c r="H324" i="1"/>
  <c r="R324" i="1"/>
  <c r="P325" i="1"/>
  <c r="L325" i="1"/>
  <c r="P335" i="1"/>
  <c r="U335" i="1" s="1"/>
  <c r="V335" i="1" s="1"/>
  <c r="R334" i="1"/>
  <c r="L334" i="1"/>
  <c r="H334" i="1"/>
  <c r="U334" i="1" s="1"/>
  <c r="V334" i="1" s="1"/>
  <c r="P334" i="1"/>
  <c r="R215" i="1"/>
  <c r="R214" i="1"/>
  <c r="L215" i="1"/>
  <c r="U215" i="1" s="1"/>
  <c r="V215" i="1" s="1"/>
  <c r="L214" i="1"/>
  <c r="P215" i="1"/>
  <c r="J214" i="1"/>
  <c r="P214" i="1"/>
  <c r="L265" i="1"/>
  <c r="J265" i="1"/>
  <c r="L264" i="1"/>
  <c r="J264" i="1"/>
  <c r="P264" i="1"/>
  <c r="P265" i="1"/>
  <c r="R264" i="1"/>
  <c r="R258" i="1"/>
  <c r="J258" i="1"/>
  <c r="U258" i="1" s="1"/>
  <c r="V258" i="1" s="1"/>
  <c r="P259" i="1"/>
  <c r="J259" i="1"/>
  <c r="L259" i="1"/>
  <c r="P241" i="1"/>
  <c r="U241" i="1" s="1"/>
  <c r="V241" i="1" s="1"/>
  <c r="L240" i="1"/>
  <c r="U240" i="1" s="1"/>
  <c r="V240" i="1" s="1"/>
  <c r="R240" i="1"/>
  <c r="P240" i="1"/>
  <c r="L270" i="1"/>
  <c r="R270" i="1"/>
  <c r="J270" i="1"/>
  <c r="H270" i="1"/>
  <c r="P270" i="1"/>
  <c r="J312" i="1"/>
  <c r="P313" i="1"/>
  <c r="R312" i="1"/>
  <c r="P312" i="1"/>
  <c r="L313" i="1"/>
  <c r="J313" i="1"/>
  <c r="L312" i="1"/>
  <c r="H312" i="1"/>
  <c r="R211" i="1"/>
  <c r="J211" i="1"/>
  <c r="H211" i="1"/>
  <c r="H253" i="1"/>
  <c r="U253" i="1" s="1"/>
  <c r="V253" i="1" s="1"/>
  <c r="R253" i="1"/>
  <c r="J253" i="1"/>
  <c r="U286" i="1"/>
  <c r="V286" i="1" s="1"/>
  <c r="J158" i="1"/>
  <c r="U158" i="1" s="1"/>
  <c r="V158" i="1"/>
  <c r="R158" i="1"/>
  <c r="P158" i="1"/>
  <c r="U133" i="1"/>
  <c r="V133" i="1" s="1"/>
  <c r="R189" i="1"/>
  <c r="P189" i="1"/>
  <c r="H189" i="1"/>
  <c r="U189" i="1" s="1"/>
  <c r="V189" i="1" s="1"/>
  <c r="R182" i="1"/>
  <c r="L182" i="1"/>
  <c r="P182" i="1"/>
  <c r="H182" i="1"/>
  <c r="U182" i="1" s="1"/>
  <c r="V182" i="1" s="1"/>
  <c r="U125" i="1"/>
  <c r="V125" i="1" s="1"/>
  <c r="U154" i="1"/>
  <c r="V154" i="1" s="1"/>
  <c r="R57" i="1"/>
  <c r="L58" i="1"/>
  <c r="J58" i="1"/>
  <c r="U58" i="1" s="1"/>
  <c r="V58" i="1" s="1"/>
  <c r="L57" i="1"/>
  <c r="J57" i="1"/>
  <c r="P58" i="1"/>
  <c r="J55" i="1"/>
  <c r="P56" i="1"/>
  <c r="J56" i="1"/>
  <c r="U56" i="1" s="1"/>
  <c r="V56" i="1" s="1"/>
  <c r="P55" i="1"/>
  <c r="L55" i="1"/>
  <c r="H57" i="1"/>
  <c r="R55" i="1"/>
  <c r="P94" i="1"/>
  <c r="L94" i="1"/>
  <c r="R94" i="1"/>
  <c r="P108" i="1"/>
  <c r="R107" i="1"/>
  <c r="L107" i="1"/>
  <c r="P107" i="1"/>
  <c r="J107" i="1"/>
  <c r="L108" i="1"/>
  <c r="U108" i="1" s="1"/>
  <c r="V108" i="1" s="1"/>
  <c r="H109" i="1"/>
  <c r="J12" i="1"/>
  <c r="L12" i="1"/>
  <c r="H12" i="1"/>
  <c r="R12" i="1"/>
  <c r="N12" i="1"/>
  <c r="R28" i="1"/>
  <c r="P28" i="1"/>
  <c r="J28" i="1"/>
  <c r="L28" i="1"/>
  <c r="H28" i="1"/>
  <c r="U104" i="1"/>
  <c r="V104" i="1" s="1"/>
  <c r="U297" i="1" l="1"/>
  <c r="V297" i="1" s="1"/>
  <c r="U151" i="1"/>
  <c r="V151" i="1" s="1"/>
  <c r="U184" i="1"/>
  <c r="V184" i="1" s="1"/>
  <c r="U64" i="1"/>
  <c r="V64" i="1" s="1"/>
  <c r="U270" i="1"/>
  <c r="V270" i="1" s="1"/>
  <c r="U72" i="1"/>
  <c r="V72" i="1" s="1"/>
  <c r="U181" i="1"/>
  <c r="V181" i="1" s="1"/>
  <c r="U264" i="1"/>
  <c r="V264" i="1" s="1"/>
  <c r="U105" i="1"/>
  <c r="V105" i="1" s="1"/>
  <c r="U222" i="1"/>
  <c r="V222" i="1" s="1"/>
  <c r="U320" i="1"/>
  <c r="V320" i="1" s="1"/>
  <c r="U95" i="1"/>
  <c r="V95" i="1" s="1"/>
  <c r="U277" i="1"/>
  <c r="V277" i="1" s="1"/>
  <c r="U173" i="1"/>
  <c r="V173" i="1" s="1"/>
  <c r="U60" i="1"/>
  <c r="V60" i="1" s="1"/>
  <c r="U94" i="1"/>
  <c r="V94" i="1" s="1"/>
  <c r="U325" i="1"/>
  <c r="V325" i="1" s="1"/>
  <c r="U177" i="1"/>
  <c r="V177" i="1" s="1"/>
  <c r="U340" i="1"/>
  <c r="V340" i="1" s="1"/>
  <c r="U65" i="1"/>
  <c r="V65" i="1" s="1"/>
  <c r="U247" i="1"/>
  <c r="V247" i="1" s="1"/>
  <c r="U112" i="1"/>
  <c r="V112" i="1" s="1"/>
  <c r="U18" i="1"/>
  <c r="V18" i="1" s="1"/>
  <c r="U217" i="1"/>
  <c r="V217" i="1" s="1"/>
  <c r="U183" i="1"/>
  <c r="V183" i="1" s="1"/>
  <c r="U290" i="1"/>
  <c r="V290" i="1" s="1"/>
  <c r="U25" i="1"/>
  <c r="V25" i="1" s="1"/>
  <c r="U63" i="1"/>
  <c r="V63" i="1" s="1"/>
  <c r="U341" i="1"/>
  <c r="V341" i="1" s="1"/>
  <c r="U35" i="1"/>
  <c r="V35" i="1" s="1"/>
  <c r="U106" i="1"/>
  <c r="V106" i="1" s="1"/>
  <c r="U175" i="1"/>
  <c r="V175" i="1" s="1"/>
  <c r="U216" i="1"/>
  <c r="V216" i="1" s="1"/>
  <c r="U311" i="1"/>
  <c r="V311" i="1" s="1"/>
  <c r="U68" i="1"/>
  <c r="V68" i="1" s="1"/>
  <c r="U220" i="1"/>
  <c r="V220" i="1" s="1"/>
  <c r="U172" i="1"/>
  <c r="V172" i="1" s="1"/>
  <c r="U267" i="1"/>
  <c r="V267" i="1" s="1"/>
  <c r="U57" i="1"/>
  <c r="V57" i="1" s="1"/>
  <c r="U218" i="1"/>
  <c r="V218" i="1" s="1"/>
  <c r="U66" i="1"/>
  <c r="V66" i="1" s="1"/>
  <c r="U293" i="1"/>
  <c r="V293" i="1" s="1"/>
  <c r="U289" i="1"/>
  <c r="V289" i="1" s="1"/>
  <c r="U78" i="1"/>
  <c r="V78" i="1" s="1"/>
  <c r="U348" i="1"/>
  <c r="V348" i="1" s="1"/>
  <c r="U214" i="1"/>
  <c r="V214" i="1" s="1"/>
  <c r="U284" i="1"/>
  <c r="V284" i="1" s="1"/>
  <c r="U100" i="1"/>
  <c r="V100" i="1" s="1"/>
  <c r="U79" i="1"/>
  <c r="V79" i="1" s="1"/>
  <c r="U30" i="1"/>
  <c r="V30" i="1" s="1"/>
  <c r="U315" i="1"/>
  <c r="V315" i="1" s="1"/>
  <c r="U282" i="1"/>
  <c r="V282" i="1" s="1"/>
  <c r="U26" i="1"/>
  <c r="V26" i="1" s="1"/>
  <c r="U321" i="1"/>
  <c r="V321" i="1" s="1"/>
  <c r="U185" i="1"/>
  <c r="V185" i="1" s="1"/>
  <c r="U239" i="1"/>
  <c r="V239" i="1" s="1"/>
  <c r="U187" i="1"/>
  <c r="V187" i="1" s="1"/>
  <c r="U102" i="1"/>
  <c r="V102" i="1" s="1"/>
  <c r="P355" i="1"/>
  <c r="R7" i="1"/>
  <c r="U244" i="1"/>
  <c r="V244" i="1" s="1"/>
  <c r="U36" i="1"/>
  <c r="V36" i="1" s="1"/>
  <c r="U111" i="1"/>
  <c r="V111" i="1" s="1"/>
  <c r="U109" i="1"/>
  <c r="V109" i="1" s="1"/>
  <c r="U211" i="1"/>
  <c r="V211" i="1" s="1"/>
  <c r="U313" i="1"/>
  <c r="V313" i="1" s="1"/>
  <c r="U89" i="1"/>
  <c r="V89" i="1" s="1"/>
  <c r="U50" i="1"/>
  <c r="V50" i="1" s="1"/>
  <c r="U83" i="1"/>
  <c r="V83" i="1" s="1"/>
  <c r="U178" i="1"/>
  <c r="V178" i="1" s="1"/>
  <c r="U338" i="1"/>
  <c r="V338" i="1" s="1"/>
  <c r="U22" i="1"/>
  <c r="V22" i="1" s="1"/>
  <c r="U107" i="1"/>
  <c r="V107" i="1" s="1"/>
  <c r="U223" i="1"/>
  <c r="V223" i="1" s="1"/>
  <c r="U296" i="1"/>
  <c r="V296" i="1" s="1"/>
  <c r="U208" i="1"/>
  <c r="V208" i="1" s="1"/>
  <c r="U330" i="1"/>
  <c r="V330" i="1" s="1"/>
  <c r="U7" i="1"/>
  <c r="V7" i="1" s="1"/>
  <c r="U98" i="1"/>
  <c r="V98" i="1" s="1"/>
  <c r="U29" i="1"/>
  <c r="V29" i="1" s="1"/>
  <c r="U21" i="1"/>
  <c r="V21" i="1" s="1"/>
  <c r="U275" i="1"/>
  <c r="V275" i="1" s="1"/>
  <c r="U288" i="1"/>
  <c r="V288" i="1" s="1"/>
  <c r="U38" i="1"/>
  <c r="V38" i="1" s="1"/>
  <c r="U46" i="1"/>
  <c r="V46" i="1" s="1"/>
  <c r="U24" i="1"/>
  <c r="V24" i="1" s="1"/>
  <c r="U81" i="1"/>
  <c r="V81" i="1" s="1"/>
  <c r="U27" i="1"/>
  <c r="V27" i="1" s="1"/>
  <c r="U33" i="1"/>
  <c r="V33" i="1" s="1"/>
  <c r="U147" i="1"/>
  <c r="V147" i="1" s="1"/>
  <c r="U308" i="1"/>
  <c r="V308" i="1" s="1"/>
  <c r="U176" i="1"/>
  <c r="V176" i="1" s="1"/>
  <c r="U152" i="1"/>
  <c r="V152" i="1" s="1"/>
  <c r="U92" i="1"/>
  <c r="V92" i="1" s="1"/>
  <c r="U91" i="1"/>
  <c r="V91" i="1" s="1"/>
  <c r="U274" i="1"/>
  <c r="V274" i="1" s="1"/>
  <c r="U99" i="1"/>
  <c r="V99" i="1" s="1"/>
  <c r="U135" i="1"/>
  <c r="V135" i="1" s="1"/>
  <c r="U49" i="1"/>
  <c r="V49" i="1" s="1"/>
  <c r="U84" i="1"/>
  <c r="V84" i="1" s="1"/>
  <c r="U142" i="1"/>
  <c r="V142" i="1" s="1"/>
  <c r="U314" i="1"/>
  <c r="V314" i="1" s="1"/>
  <c r="U179" i="1"/>
  <c r="V179" i="1" s="1"/>
  <c r="U310" i="1"/>
  <c r="V310" i="1" s="1"/>
  <c r="U110" i="1"/>
  <c r="V110" i="1" s="1"/>
  <c r="U101" i="1"/>
  <c r="V101" i="1" s="1"/>
  <c r="U113" i="1"/>
  <c r="V113" i="1" s="1"/>
  <c r="U227" i="1"/>
  <c r="V227" i="1" s="1"/>
  <c r="U221" i="1"/>
  <c r="V221" i="1" s="1"/>
  <c r="U226" i="1"/>
  <c r="V226" i="1" s="1"/>
  <c r="U316" i="1"/>
  <c r="V316" i="1" s="1"/>
  <c r="U237" i="1"/>
  <c r="V237" i="1" s="1"/>
  <c r="U317" i="1"/>
  <c r="V317" i="1" s="1"/>
  <c r="U41" i="1"/>
  <c r="V41" i="1" s="1"/>
  <c r="U73" i="1"/>
  <c r="V73" i="1" s="1"/>
  <c r="L355" i="1"/>
  <c r="N7" i="1"/>
  <c r="N355" i="1" s="1"/>
  <c r="F361" i="1" s="1"/>
  <c r="U265" i="1"/>
  <c r="V265" i="1" s="1"/>
  <c r="H355" i="1"/>
  <c r="F359" i="1" s="1"/>
  <c r="U6" i="1"/>
  <c r="V6" i="1" s="1"/>
  <c r="U12" i="1"/>
  <c r="V12" i="1" s="1"/>
  <c r="U324" i="1"/>
  <c r="V324" i="1" s="1"/>
  <c r="U47" i="1"/>
  <c r="V47" i="1" s="1"/>
  <c r="R355" i="1"/>
  <c r="F362" i="1" s="1"/>
  <c r="U32" i="1"/>
  <c r="V32" i="1" s="1"/>
  <c r="U298" i="1"/>
  <c r="V298" i="1" s="1"/>
  <c r="U74" i="1"/>
  <c r="V74" i="1" s="1"/>
  <c r="U248" i="1"/>
  <c r="V248" i="1" s="1"/>
  <c r="U304" i="1"/>
  <c r="V304" i="1" s="1"/>
  <c r="U254" i="1"/>
  <c r="V254" i="1" s="1"/>
  <c r="U37" i="1"/>
  <c r="V37" i="1" s="1"/>
  <c r="U97" i="1"/>
  <c r="V97" i="1" s="1"/>
  <c r="U59" i="1"/>
  <c r="V59" i="1" s="1"/>
  <c r="U249" i="1"/>
  <c r="V249" i="1" s="1"/>
  <c r="U292" i="1"/>
  <c r="V292" i="1" s="1"/>
  <c r="U271" i="1"/>
  <c r="V271" i="1" s="1"/>
  <c r="U28" i="1"/>
  <c r="V28" i="1" s="1"/>
  <c r="U55" i="1"/>
  <c r="V55" i="1" s="1"/>
  <c r="U312" i="1"/>
  <c r="V312" i="1" s="1"/>
  <c r="U259" i="1"/>
  <c r="V259" i="1" s="1"/>
  <c r="U90" i="1"/>
  <c r="V90" i="1" s="1"/>
  <c r="U266" i="1"/>
  <c r="V266" i="1" s="1"/>
  <c r="U82" i="1"/>
  <c r="V82" i="1" s="1"/>
  <c r="U123" i="1"/>
  <c r="V123" i="1" s="1"/>
  <c r="J355" i="1"/>
  <c r="F360" i="1" s="1"/>
  <c r="U186" i="1"/>
  <c r="V186" i="1" s="1"/>
  <c r="U136" i="1"/>
  <c r="V136" i="1" s="1"/>
  <c r="U39" i="1"/>
  <c r="V39" i="1" s="1"/>
  <c r="U86" i="1"/>
  <c r="V86" i="1" s="1"/>
  <c r="U174" i="1"/>
  <c r="V174" i="1" s="1"/>
  <c r="U52" i="1"/>
  <c r="V52" i="1" s="1"/>
  <c r="U67" i="1"/>
  <c r="V67" i="1" s="1"/>
  <c r="U145" i="1"/>
  <c r="V145" i="1" s="1"/>
  <c r="U351" i="1"/>
  <c r="V351" i="1" s="1"/>
  <c r="U87" i="1"/>
  <c r="V87" i="1" s="1"/>
  <c r="U88" i="1"/>
  <c r="V88" i="1" s="1"/>
  <c r="U245" i="1"/>
  <c r="V245" i="1" s="1"/>
  <c r="U34" i="1"/>
  <c r="V34" i="1" s="1"/>
  <c r="U242" i="1"/>
  <c r="V242" i="1" s="1"/>
  <c r="U13" i="1"/>
  <c r="V13" i="1" s="1"/>
  <c r="U210" i="1"/>
  <c r="V210" i="1" s="1"/>
  <c r="F363" i="1" l="1"/>
  <c r="F364" i="1" s="1"/>
</calcChain>
</file>

<file path=xl/sharedStrings.xml><?xml version="1.0" encoding="utf-8"?>
<sst xmlns="http://schemas.openxmlformats.org/spreadsheetml/2006/main" count="907" uniqueCount="364">
  <si>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</si>
  <si>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</si>
  <si>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</si>
  <si>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</si>
  <si>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</si>
  <si>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</si>
  <si>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</si>
  <si>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</si>
  <si>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</si>
  <si>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</si>
  <si>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</si>
  <si>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</si>
  <si>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</si>
  <si>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</si>
  <si>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</si>
  <si>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</si>
  <si>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</si>
  <si>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</si>
  <si>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</si>
  <si>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</si>
  <si>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</si>
  <si>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</si>
  <si>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</si>
  <si>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</si>
  <si>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</si>
  <si>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</si>
  <si>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</si>
  <si>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</si>
  <si>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</si>
  <si>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</si>
  <si>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</si>
  <si>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</si>
  <si>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</si>
  <si>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</si>
  <si>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</si>
  <si>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</si>
  <si>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</si>
  <si>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</si>
  <si>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</si>
  <si>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</si>
  <si>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</si>
  <si>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</si>
  <si>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</si>
  <si>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</si>
  <si>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</si>
  <si>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</si>
  <si>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</si>
  <si>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</si>
  <si>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</si>
  <si>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</si>
  <si>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</si>
  <si>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</si>
  <si>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</si>
  <si>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</si>
  <si>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</si>
  <si>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</si>
  <si>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</si>
  <si>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</si>
  <si>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</si>
  <si>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</si>
  <si>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</si>
  <si>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</si>
  <si>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</si>
  <si>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</si>
  <si>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</si>
  <si>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</si>
  <si>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</si>
  <si>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</si>
  <si>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</si>
  <si>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</si>
  <si>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</si>
  <si>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</si>
  <si>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</si>
  <si>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</si>
  <si>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</si>
  <si>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</si>
  <si>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</si>
  <si>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</si>
  <si>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</si>
  <si>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</si>
  <si>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</si>
  <si>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</si>
  <si>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</si>
  <si>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</si>
  <si>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</si>
  <si>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</si>
  <si>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</si>
  <si>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</si>
  <si>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</si>
  <si>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</si>
  <si>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</si>
  <si>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</si>
  <si>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</si>
  <si>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</si>
  <si>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</si>
  <si>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</si>
  <si>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</si>
  <si>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</si>
  <si>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</si>
  <si>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</si>
  <si>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</si>
  <si>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</si>
  <si>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</si>
  <si>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</si>
  <si>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</si>
  <si>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</si>
  <si>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</si>
  <si>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</si>
  <si>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</si>
  <si>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</si>
  <si>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</si>
  <si>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</si>
  <si>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</si>
  <si>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</si>
  <si>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</si>
  <si>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</si>
  <si>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</si>
  <si>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</si>
  <si>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</si>
  <si>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</si>
  <si>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</si>
  <si>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</si>
  <si>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</si>
  <si>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</si>
  <si>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</si>
  <si>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</si>
  <si>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</si>
  <si>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</si>
  <si>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</si>
  <si>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</si>
  <si>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</si>
  <si>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</si>
  <si>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</si>
  <si>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</si>
  <si>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</si>
  <si>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</si>
  <si>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</si>
  <si>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</si>
  <si>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</si>
  <si>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</si>
  <si>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</si>
  <si>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</si>
  <si>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</si>
  <si>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</si>
  <si>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</si>
  <si>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</si>
  <si>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</si>
  <si>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</si>
  <si>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</si>
  <si>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</si>
  <si>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</si>
  <si>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</si>
  <si>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</si>
  <si>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</si>
  <si>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</si>
  <si>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</si>
  <si>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</si>
  <si>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</si>
  <si>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</si>
  <si>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</si>
  <si>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</si>
  <si>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</si>
  <si>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</si>
  <si>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</si>
  <si>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</si>
  <si>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</si>
  <si>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</si>
  <si>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</si>
  <si>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</si>
  <si>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</si>
  <si>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</si>
  <si>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</si>
  <si>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</si>
  <si>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</si>
  <si>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</si>
  <si>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</si>
  <si>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</si>
  <si>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</si>
  <si>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</si>
  <si>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</si>
  <si>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</si>
  <si>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</si>
  <si>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</si>
  <si>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</si>
  <si>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</si>
  <si>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</si>
  <si>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</si>
  <si>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</si>
  <si>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</si>
  <si>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</si>
  <si>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</si>
  <si>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</si>
  <si>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</si>
  <si>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</si>
  <si>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</si>
  <si>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</si>
  <si>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</si>
  <si>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</si>
  <si>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</si>
  <si>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</si>
  <si>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</si>
  <si>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</si>
  <si>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</si>
  <si>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</si>
  <si>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</si>
  <si>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</si>
  <si>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</si>
  <si>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</si>
  <si>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</si>
  <si>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</si>
  <si>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</si>
  <si>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</si>
  <si>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</si>
  <si>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</si>
  <si>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</si>
  <si>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</si>
  <si>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</si>
  <si>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</si>
  <si>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</si>
  <si>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</si>
  <si>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</si>
  <si>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</si>
  <si>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</si>
  <si>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</si>
  <si>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</si>
  <si>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</si>
  <si>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</si>
  <si>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</si>
  <si>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</si>
  <si>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</si>
  <si>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</si>
  <si>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</si>
  <si>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</si>
  <si>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</si>
  <si>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</si>
  <si>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</si>
  <si>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</si>
  <si>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</si>
  <si>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</si>
  <si>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</si>
  <si>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</si>
  <si>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</si>
  <si>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</si>
  <si>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</si>
  <si>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</si>
  <si>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</si>
  <si>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</si>
  <si>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</si>
  <si>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</si>
  <si>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</si>
  <si>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</si>
  <si>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</si>
  <si>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</si>
  <si>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</si>
  <si>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</si>
  <si>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</si>
  <si>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</si>
  <si>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</si>
  <si>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</si>
  <si>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</si>
  <si>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</si>
  <si>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</si>
  <si>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</si>
  <si>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</si>
  <si>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</si>
  <si>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</si>
  <si>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</si>
  <si>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</si>
  <si>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</si>
  <si>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</si>
  <si>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</si>
  <si>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</si>
  <si>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</si>
  <si>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</si>
  <si>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</si>
  <si>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</si>
  <si>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</si>
  <si>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</si>
  <si>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</si>
  <si>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</si>
  <si>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</si>
  <si>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</si>
  <si>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</si>
  <si>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</si>
  <si>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</si>
  <si>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</si>
  <si>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</si>
  <si>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</si>
  <si>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</si>
  <si>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</si>
  <si>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</si>
  <si>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</si>
  <si>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</si>
  <si>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</si>
  <si>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</si>
  <si>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</si>
  <si>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</si>
  <si>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</si>
  <si>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</si>
  <si>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</si>
  <si>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</si>
  <si>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</si>
  <si>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</si>
  <si>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</si>
  <si>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</si>
  <si>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</si>
  <si>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</si>
  <si>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</si>
  <si>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</si>
  <si>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</si>
  <si>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</si>
  <si>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</si>
  <si>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</si>
  <si>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</si>
  <si>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</si>
  <si>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</si>
  <si>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</si>
  <si>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</si>
  <si>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</si>
  <si>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</si>
  <si>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</si>
  <si>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</si>
  <si>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</si>
  <si>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</si>
  <si>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</si>
  <si>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</si>
  <si>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</si>
  <si>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</si>
  <si>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</si>
  <si>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</si>
  <si>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</si>
  <si>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</si>
  <si>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</si>
  <si>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</si>
  <si>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</si>
  <si>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</si>
  <si>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</si>
  <si>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</si>
  <si>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</si>
  <si>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</si>
  <si>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</si>
  <si>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</si>
  <si>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</si>
  <si>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</si>
  <si>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</si>
  <si>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</si>
  <si>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</si>
  <si>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</si>
  <si>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</si>
  <si>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</si>
  <si>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</si>
  <si>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</si>
  <si>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</si>
  <si>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</si>
  <si>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</si>
  <si>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</si>
  <si>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</si>
  <si>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</si>
  <si>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</si>
  <si>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Total</t>
  </si>
  <si>
    <t>4th Milestone 1st March'23 to 31st August'23</t>
  </si>
  <si>
    <t>Upto August'23</t>
  </si>
  <si>
    <t>For September'23</t>
  </si>
  <si>
    <t>Progress Percentage as on 30.09.23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</si>
</sst>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&quot;a.&quot;\ 0"/>
    <numFmt numFmtId="166" formatCode="_ * #,##0_ ;_ * \-#,##0_ ;_ * &quot;-&quot;??_ ;_ @_ "/>
    <numFmt numFmtId="167" formatCode="_ * #,##0.0000_ ;_ * \-#,##0.00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48">
    <xf numFmtId="0" fontId="0" fillId="0" borderId="0" xfId="0"/>
    <xf numFmtId="0" fontId="1" fillId="2" borderId="0" xfId="3" applyFill="1" applyAlignment="1">
      <alignment horizontal="center" vertical="center"/>
    </xf>
    <xf numFmtId="0" fontId="1" fillId="2" borderId="0" xfId="3" applyFill="1" applyAlignment="1">
      <alignment vertical="center"/>
    </xf>
    <xf numFmtId="0" fontId="2" fillId="2" borderId="0" xfId="3" applyFont="1" applyFill="1" applyAlignment="1">
      <alignment vertical="center"/>
    </xf>
    <xf numFmtId="0" fontId="3" fillId="2" borderId="0" xfId="3" applyFont="1" applyFill="1" applyAlignment="1">
      <alignment vertical="center"/>
    </xf>
    <xf numFmtId="0" fontId="1" fillId="2" borderId="0" xfId="3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43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43" fontId="1" fillId="2" borderId="0" xfId="1" applyFill="1" applyAlignment="1">
      <alignment vertical="center"/>
    </xf>
    <xf numFmtId="0" fontId="5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43" fontId="2" fillId="2" borderId="2" xfId="4" applyFont="1" applyFill="1" applyBorder="1" applyAlignment="1">
      <alignment horizontal="center" vertical="center"/>
    </xf>
    <xf numFmtId="0" fontId="2" fillId="2" borderId="2" xfId="3" applyFont="1" applyFill="1" applyBorder="1" applyAlignment="1">
      <alignment vertical="center" wrapText="1"/>
    </xf>
    <xf numFmtId="0" fontId="2" fillId="2" borderId="2" xfId="3" applyFont="1" applyFill="1" applyBorder="1" applyAlignment="1">
      <alignment vertical="center"/>
    </xf>
    <xf numFmtId="43" fontId="2" fillId="2" borderId="2" xfId="4" applyFont="1" applyFill="1" applyBorder="1" applyAlignment="1">
      <alignment vertical="center"/>
    </xf>
    <xf numFmtId="0" fontId="5" fillId="2" borderId="2" xfId="3" applyFont="1" applyFill="1" applyBorder="1" applyAlignment="1">
      <alignment vertical="center" wrapText="1"/>
    </xf>
    <xf numFmtId="0" fontId="5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2" fillId="2" borderId="2" xfId="3" applyNumberFormat="1" applyFont="1" applyFill="1" applyBorder="1" applyAlignment="1">
      <alignment vertical="center"/>
    </xf>
    <xf numFmtId="43" fontId="2" fillId="2" borderId="2" xfId="3" applyNumberFormat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 wrapText="1"/>
    </xf>
    <xf numFmtId="9" fontId="2" fillId="2" borderId="2" xfId="4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4" fontId="2" fillId="2" borderId="2" xfId="2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vertical="center"/>
    </xf>
    <xf numFmtId="9" fontId="7" fillId="2" borderId="0" xfId="2" applyFont="1" applyFill="1" applyAlignment="1">
      <alignment horizontal="center" vertical="center"/>
    </xf>
    <xf numFmtId="9" fontId="8" fillId="2" borderId="0" xfId="2" applyFont="1" applyFill="1" applyBorder="1" applyAlignment="1">
      <alignment horizontal="center" vertical="center" wrapText="1"/>
    </xf>
    <xf numFmtId="43" fontId="1" fillId="2" borderId="0" xfId="1" applyFill="1" applyAlignment="1">
      <alignment horizontal="center" vertical="center"/>
    </xf>
    <xf numFmtId="9" fontId="8" fillId="2" borderId="0" xfId="2" applyFont="1" applyFill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2" borderId="0" xfId="3" applyNumberFormat="1" applyFill="1" applyAlignment="1">
      <alignment vertical="center"/>
    </xf>
    <xf numFmtId="43" fontId="1" fillId="2" borderId="0" xfId="3" applyNumberFormat="1" applyFill="1" applyAlignment="1">
      <alignment vertical="center"/>
    </xf>
    <xf numFmtId="9" fontId="2" fillId="2" borderId="0" xfId="3" applyNumberFormat="1" applyFont="1" applyFill="1" applyAlignment="1">
      <alignment vertical="center"/>
    </xf>
    <xf numFmtId="43" fontId="2" fillId="2" borderId="0" xfId="3" applyNumberFormat="1" applyFont="1" applyFill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2" xfId="3" applyNumberFormat="1" applyFont="1" applyFill="1" applyBorder="1" applyAlignment="1">
      <alignment horizontal="center" vertical="center"/>
    </xf>
    <xf numFmtId="9" fontId="2" fillId="2" borderId="0" xfId="2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0" fontId="8" fillId="2" borderId="5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/>
    </xf>
    <xf numFmtId="43" fontId="5" fillId="2" borderId="7" xfId="4" applyFont="1" applyFill="1" applyBorder="1" applyAlignment="1">
      <alignment horizontal="center" vertical="center"/>
    </xf>
    <xf numFmtId="0" fontId="1" fillId="2" borderId="8" xfId="3" applyFill="1" applyBorder="1" applyAlignment="1">
      <alignment horizontal="center" vertical="center"/>
    </xf>
    <xf numFmtId="166" fontId="2" fillId="2" borderId="9" xfId="4" applyNumberFormat="1" applyFont="1" applyFill="1" applyBorder="1" applyAlignment="1">
      <alignment vertical="center"/>
    </xf>
    <xf numFmtId="43" fontId="9" fillId="2" borderId="0" xfId="3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43" fontId="5" fillId="2" borderId="9" xfId="4" applyFont="1" applyFill="1" applyBorder="1" applyAlignment="1">
      <alignment vertical="center"/>
    </xf>
    <xf numFmtId="43" fontId="2" fillId="2" borderId="0" xfId="2" applyNumberFormat="1" applyFont="1" applyFill="1" applyBorder="1" applyAlignment="1">
      <alignment vertical="center"/>
    </xf>
    <xf numFmtId="0" fontId="1" fillId="2" borderId="10" xfId="3" applyFill="1" applyBorder="1" applyAlignment="1">
      <alignment horizontal="center" vertical="center"/>
    </xf>
    <xf numFmtId="0" fontId="5" fillId="2" borderId="0" xfId="3" applyFont="1" applyFill="1" applyAlignment="1">
      <alignment vertical="center" wrapText="1"/>
    </xf>
    <xf numFmtId="166" fontId="2" fillId="2" borderId="0" xfId="4" applyNumberFormat="1" applyFont="1" applyFill="1" applyAlignment="1">
      <alignment vertical="center"/>
    </xf>
    <xf numFmtId="166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43" fontId="2" fillId="2" borderId="0" xfId="1" applyFont="1" applyFill="1" applyAlignment="1">
      <alignment horizontal="center" vertical="center"/>
    </xf>
    <xf numFmtId="166" fontId="2" fillId="2" borderId="0" xfId="3" applyNumberFormat="1" applyFont="1" applyFill="1" applyAlignment="1">
      <alignment vertical="center" wrapText="1"/>
    </xf>
    <xf numFmtId="43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43" fontId="0" fillId="2" borderId="0" xfId="1" applyFont="1" applyFill="1" applyAlignment="1">
      <alignment vertical="center"/>
    </xf>
    <xf numFmtId="9" fontId="2" fillId="2" borderId="0" xfId="2" applyFont="1" applyFill="1" applyAlignment="1">
      <alignment vertical="center" wrapText="1"/>
    </xf>
    <xf numFmtId="166" fontId="2" fillId="2" borderId="0" xfId="3" applyNumberFormat="1" applyFont="1" applyFill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horizontal="left" vertical="center" wrapText="1"/>
    </xf>
    <xf numFmtId="167" fontId="2" fillId="2" borderId="0" xfId="2" applyNumberFormat="1" applyFont="1" applyFill="1" applyAlignment="1">
      <alignment horizontal="center" vertical="center"/>
    </xf>
    <xf numFmtId="43" fontId="5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vertical="center" wrapText="1"/>
    </xf>
    <xf numFmtId="43" fontId="1" fillId="2" borderId="0" xfId="1" applyFill="1"/>
    <xf numFmtId="9" fontId="1" fillId="2" borderId="0" xfId="2" applyFill="1"/>
    <xf numFmtId="0" fontId="8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/>
    </xf>
    <xf numFmtId="43" fontId="5" fillId="3" borderId="2" xfId="4" applyFont="1" applyFill="1" applyBorder="1" applyAlignment="1">
      <alignment horizontal="center" vertical="center"/>
    </xf>
    <xf numFmtId="0" fontId="1" fillId="6" borderId="0" xfId="3" applyFill="1" applyAlignment="1">
      <alignment horizontal="center" vertical="center"/>
    </xf>
    <xf numFmtId="0" fontId="5" fillId="6" borderId="2" xfId="3" applyFont="1" applyFill="1" applyBorder="1" applyAlignment="1">
      <alignment horizontal="center" vertical="center"/>
    </xf>
    <xf numFmtId="0" fontId="5" fillId="6" borderId="2" xfId="3" applyFont="1" applyFill="1" applyBorder="1" applyAlignment="1">
      <alignment vertical="center" wrapText="1"/>
    </xf>
    <xf numFmtId="0" fontId="5" fillId="6" borderId="2" xfId="3" applyFont="1" applyFill="1" applyBorder="1" applyAlignment="1">
      <alignment vertical="center"/>
    </xf>
    <xf numFmtId="43" fontId="2" fillId="6" borderId="2" xfId="4" applyFont="1" applyFill="1" applyBorder="1" applyAlignment="1">
      <alignment vertical="center"/>
    </xf>
    <xf numFmtId="43" fontId="2" fillId="6" borderId="2" xfId="4" applyFont="1" applyFill="1" applyBorder="1" applyAlignment="1">
      <alignment horizontal="center" vertical="center"/>
    </xf>
    <xf numFmtId="9" fontId="2" fillId="6" borderId="2" xfId="2" applyFont="1" applyFill="1" applyBorder="1" applyAlignment="1">
      <alignment vertical="center"/>
    </xf>
    <xf numFmtId="43" fontId="2" fillId="6" borderId="2" xfId="1" applyFont="1" applyFill="1" applyBorder="1" applyAlignment="1">
      <alignment vertical="center"/>
    </xf>
    <xf numFmtId="9" fontId="2" fillId="6" borderId="0" xfId="2" applyFont="1" applyFill="1" applyBorder="1" applyAlignment="1">
      <alignment vertical="center"/>
    </xf>
    <xf numFmtId="0" fontId="1" fillId="6" borderId="0" xfId="3" applyFill="1" applyAlignment="1">
      <alignment vertical="center"/>
    </xf>
    <xf numFmtId="43" fontId="1" fillId="6" borderId="0" xfId="1" applyFill="1" applyAlignment="1">
      <alignment vertical="center"/>
    </xf>
    <xf numFmtId="9" fontId="1" fillId="6" borderId="0" xfId="2" applyFill="1" applyAlignment="1">
      <alignment vertical="center"/>
    </xf>
    <xf numFmtId="9" fontId="2" fillId="6" borderId="2" xfId="4" applyNumberFormat="1" applyFont="1" applyFill="1" applyBorder="1" applyAlignment="1">
      <alignment vertical="center"/>
    </xf>
    <xf numFmtId="9" fontId="1" fillId="6" borderId="0" xfId="3" applyNumberFormat="1" applyFill="1" applyAlignment="1">
      <alignment vertical="center"/>
    </xf>
    <xf numFmtId="43" fontId="1" fillId="6" borderId="0" xfId="3" applyNumberFormat="1" applyFill="1" applyAlignment="1">
      <alignment vertical="center"/>
    </xf>
    <xf numFmtId="0" fontId="2" fillId="6" borderId="2" xfId="3" applyFont="1" applyFill="1" applyBorder="1" applyAlignment="1">
      <alignment horizontal="center" vertical="center"/>
    </xf>
    <xf numFmtId="0" fontId="1" fillId="5" borderId="0" xfId="3" applyFill="1" applyAlignment="1">
      <alignment horizontal="center" vertical="center"/>
    </xf>
    <xf numFmtId="0" fontId="2" fillId="5" borderId="2" xfId="3" applyFont="1" applyFill="1" applyBorder="1" applyAlignment="1">
      <alignment horizontal="center" vertical="center"/>
    </xf>
    <xf numFmtId="0" fontId="5" fillId="5" borderId="2" xfId="3" applyFont="1" applyFill="1" applyBorder="1" applyAlignment="1">
      <alignment vertical="center" wrapText="1"/>
    </xf>
    <xf numFmtId="0" fontId="5" fillId="5" borderId="2" xfId="3" applyFont="1" applyFill="1" applyBorder="1" applyAlignment="1">
      <alignment vertical="center"/>
    </xf>
    <xf numFmtId="43" fontId="2" fillId="5" borderId="2" xfId="4" applyFont="1" applyFill="1" applyBorder="1" applyAlignment="1">
      <alignment vertical="center"/>
    </xf>
    <xf numFmtId="9" fontId="2" fillId="5" borderId="2" xfId="4" applyNumberFormat="1" applyFont="1" applyFill="1" applyBorder="1" applyAlignment="1">
      <alignment vertical="center"/>
    </xf>
    <xf numFmtId="43" fontId="2" fillId="5" borderId="2" xfId="4" applyFont="1" applyFill="1" applyBorder="1" applyAlignment="1">
      <alignment horizontal="center" vertical="center"/>
    </xf>
    <xf numFmtId="9" fontId="2" fillId="5" borderId="2" xfId="2" applyFont="1" applyFill="1" applyBorder="1" applyAlignment="1">
      <alignment vertical="center"/>
    </xf>
    <xf numFmtId="43" fontId="2" fillId="5" borderId="2" xfId="1" applyFont="1" applyFill="1" applyBorder="1" applyAlignment="1">
      <alignment vertical="center"/>
    </xf>
    <xf numFmtId="9" fontId="2" fillId="5" borderId="0" xfId="2" applyFont="1" applyFill="1" applyBorder="1" applyAlignment="1">
      <alignment vertical="center"/>
    </xf>
    <xf numFmtId="9" fontId="1" fillId="5" borderId="0" xfId="3" applyNumberFormat="1" applyFill="1" applyAlignment="1">
      <alignment vertical="center"/>
    </xf>
    <xf numFmtId="43" fontId="1" fillId="5" borderId="0" xfId="1" applyFill="1" applyAlignment="1">
      <alignment vertical="center"/>
    </xf>
    <xf numFmtId="43" fontId="1" fillId="5" borderId="0" xfId="3" applyNumberFormat="1" applyFill="1" applyAlignment="1">
      <alignment vertical="center"/>
    </xf>
    <xf numFmtId="9" fontId="1" fillId="5" borderId="0" xfId="2" applyFill="1" applyAlignment="1">
      <alignment vertical="center"/>
    </xf>
    <xf numFmtId="0" fontId="1" fillId="5" borderId="0" xfId="3" applyFill="1" applyAlignment="1">
      <alignment vertical="center"/>
    </xf>
    <xf numFmtId="0" fontId="6" fillId="5" borderId="2" xfId="3" applyFont="1" applyFill="1" applyBorder="1" applyAlignment="1">
      <alignment vertical="center" wrapText="1"/>
    </xf>
    <xf numFmtId="0" fontId="2" fillId="5" borderId="2" xfId="3" applyFont="1" applyFill="1" applyBorder="1" applyAlignment="1">
      <alignment vertical="center"/>
    </xf>
    <xf numFmtId="0" fontId="2" fillId="5" borderId="0" xfId="3" applyFont="1" applyFill="1" applyAlignment="1">
      <alignment horizontal="center" vertical="center"/>
    </xf>
    <xf numFmtId="0" fontId="1" fillId="7" borderId="0" xfId="3" applyFill="1" applyAlignment="1">
      <alignment horizontal="center" vertical="center"/>
    </xf>
    <xf numFmtId="0" fontId="2" fillId="7" borderId="2" xfId="3" applyFont="1" applyFill="1" applyBorder="1" applyAlignment="1">
      <alignment horizontal="center" vertical="center"/>
    </xf>
    <xf numFmtId="43" fontId="5" fillId="7" borderId="2" xfId="4" applyFont="1" applyFill="1" applyBorder="1" applyAlignment="1">
      <alignment vertical="center"/>
    </xf>
    <xf numFmtId="0" fontId="2" fillId="7" borderId="2" xfId="3" applyFont="1" applyFill="1" applyBorder="1" applyAlignment="1">
      <alignment vertical="center"/>
    </xf>
    <xf numFmtId="166" fontId="5" fillId="7" borderId="2" xfId="4" applyNumberFormat="1" applyFont="1" applyFill="1" applyBorder="1" applyAlignment="1">
      <alignment vertical="center"/>
    </xf>
    <xf numFmtId="9" fontId="5" fillId="7" borderId="2" xfId="2" applyFont="1" applyFill="1" applyBorder="1" applyAlignment="1">
      <alignment vertical="center"/>
    </xf>
    <xf numFmtId="9" fontId="8" fillId="7" borderId="0" xfId="2" applyFont="1" applyFill="1" applyBorder="1" applyAlignment="1">
      <alignment vertical="center"/>
    </xf>
    <xf numFmtId="9" fontId="1" fillId="7" borderId="0" xfId="3" applyNumberFormat="1" applyFill="1" applyAlignment="1">
      <alignment vertical="center"/>
    </xf>
    <xf numFmtId="43" fontId="1" fillId="7" borderId="0" xfId="3" applyNumberFormat="1" applyFill="1" applyAlignment="1">
      <alignment vertical="center"/>
    </xf>
    <xf numFmtId="9" fontId="1" fillId="7" borderId="0" xfId="2" applyFill="1" applyAlignment="1">
      <alignment vertical="center"/>
    </xf>
    <xf numFmtId="0" fontId="1" fillId="7" borderId="0" xfId="3" applyFill="1" applyAlignment="1">
      <alignment vertical="center"/>
    </xf>
    <xf numFmtId="0" fontId="5" fillId="7" borderId="2" xfId="3" applyFont="1" applyFill="1" applyBorder="1" applyAlignment="1">
      <alignment horizontal="center" vertical="center" wrapText="1"/>
    </xf>
    <xf numFmtId="0" fontId="6" fillId="8" borderId="11" xfId="3" applyFont="1" applyFill="1" applyBorder="1" applyAlignment="1">
      <alignment vertical="center" wrapText="1"/>
    </xf>
    <xf numFmtId="0" fontId="10" fillId="8" borderId="11" xfId="3" applyFont="1" applyFill="1" applyBorder="1" applyAlignment="1">
      <alignment vertical="center"/>
    </xf>
    <xf numFmtId="10" fontId="6" fillId="8" borderId="12" xfId="2" applyNumberFormat="1" applyFont="1" applyFill="1" applyBorder="1" applyAlignment="1">
      <alignment vertical="center"/>
    </xf>
    <xf numFmtId="0" fontId="8" fillId="2" borderId="0" xfId="3" applyFont="1" applyFill="1" applyAlignment="1">
      <alignment horizontal="center" vertical="center"/>
    </xf>
    <xf numFmtId="9" fontId="2" fillId="0" borderId="2" xfId="2" applyFont="1" applyFill="1" applyBorder="1" applyAlignment="1">
      <alignment vertical="center"/>
    </xf>
    <xf numFmtId="43" fontId="2" fillId="0" borderId="2" xfId="1" applyFont="1" applyFill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3" fontId="5" fillId="4" borderId="3" xfId="4" applyFont="1" applyFill="1" applyBorder="1" applyAlignment="1">
      <alignment horizontal="center" vertical="center" wrapText="1"/>
    </xf>
    <xf numFmtId="43" fontId="5" fillId="4" borderId="4" xfId="4" applyFont="1" applyFill="1" applyBorder="1" applyAlignment="1">
      <alignment horizontal="center" vertical="center" wrapText="1"/>
    </xf>
    <xf numFmtId="43" fontId="5" fillId="4" borderId="2" xfId="4" applyFont="1" applyFill="1" applyBorder="1" applyAlignment="1">
      <alignment horizontal="center" vertical="center" wrapText="1"/>
    </xf>
    <xf numFmtId="43" fontId="5" fillId="5" borderId="3" xfId="4" applyFont="1" applyFill="1" applyBorder="1" applyAlignment="1">
      <alignment horizontal="center" vertical="center" wrapText="1"/>
    </xf>
    <xf numFmtId="43" fontId="5" fillId="5" borderId="4" xfId="4" applyFont="1" applyFill="1" applyBorder="1" applyAlignment="1">
      <alignment horizontal="center" vertical="center" wrapText="1"/>
    </xf>
  </cellXfs>
  <cellStyles count="5">
    <cellStyle name="Comma" xfId="1" builtinId="3"/>
    <cellStyle name="Comma 4" xfId="4" xr:uid="{00000000-0005-0000-0000-000001000000}"/>
    <cellStyle name="Normal" xfId="0" builtinId="0"/>
    <cellStyle name="Normal 4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75"/>
  <sheetViews>
    <sheetView showZeros="0" tabSelected="1" view="pageBreakPreview" zoomScale="93" zoomScaleNormal="93" workbookViewId="0">
      <pane xSplit="6" ySplit="3" topLeftCell="N355" activePane="bottomRight" state="frozen"/>
      <selection pane="topRight"/>
      <selection pane="bottomLeft"/>
      <selection pane="bottomRight" activeCell="Q364" sqref="Q364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19" width="8.42578125" style="11" hidden="1" customWidth="1"/>
    <col min="20" max="20" width="9.140625" style="2" hidden="1" customWidth="1"/>
    <col min="21" max="21" width="15.28515625" style="12" hidden="1" customWidth="1"/>
    <col min="22" max="22" width="16.42578125" style="2" hidden="1" customWidth="1"/>
    <col min="23" max="23" width="11.5703125" style="11" customWidth="1"/>
    <col min="24" max="24" width="13.42578125" style="2" customWidth="1"/>
    <col min="25" max="25" width="12.28515625" style="2" customWidth="1"/>
    <col min="26" max="16384" width="9.140625" style="2"/>
  </cols>
  <sheetData>
    <row r="1" spans="1:25" ht="38.25" customHeight="1">
      <c r="B1" s="142" t="s">
        <v>344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35"/>
    </row>
    <row r="2" spans="1:25" s="1" customFormat="1" ht="65.25" customHeight="1">
      <c r="B2" s="85" t="s">
        <v>0</v>
      </c>
      <c r="C2" s="86" t="s">
        <v>1</v>
      </c>
      <c r="D2" s="87" t="s">
        <v>2</v>
      </c>
      <c r="E2" s="87" t="s">
        <v>3</v>
      </c>
      <c r="F2" s="88" t="s">
        <v>4</v>
      </c>
      <c r="G2" s="143" t="s">
        <v>5</v>
      </c>
      <c r="H2" s="144"/>
      <c r="I2" s="145" t="s">
        <v>6</v>
      </c>
      <c r="J2" s="145"/>
      <c r="K2" s="145" t="s">
        <v>345</v>
      </c>
      <c r="L2" s="145"/>
      <c r="M2" s="146" t="s">
        <v>346</v>
      </c>
      <c r="N2" s="147"/>
      <c r="O2" s="145" t="s">
        <v>360</v>
      </c>
      <c r="P2" s="145"/>
      <c r="Q2" s="146" t="s">
        <v>347</v>
      </c>
      <c r="R2" s="147"/>
      <c r="S2" s="36"/>
      <c r="U2" s="37"/>
      <c r="W2" s="38" t="s">
        <v>7</v>
      </c>
      <c r="X2" s="138" t="s">
        <v>361</v>
      </c>
      <c r="Y2" s="138" t="s">
        <v>362</v>
      </c>
    </row>
    <row r="3" spans="1:25" s="1" customFormat="1">
      <c r="B3" s="14"/>
      <c r="C3" s="15"/>
      <c r="D3" s="14">
        <v>960640000</v>
      </c>
      <c r="E3" s="14"/>
      <c r="F3" s="16"/>
      <c r="G3" s="14" t="s">
        <v>3</v>
      </c>
      <c r="H3" s="14" t="s">
        <v>2</v>
      </c>
      <c r="I3" s="14" t="s">
        <v>3</v>
      </c>
      <c r="J3" s="14" t="s">
        <v>2</v>
      </c>
      <c r="K3" s="14" t="s">
        <v>3</v>
      </c>
      <c r="L3" s="14" t="s">
        <v>2</v>
      </c>
      <c r="M3" s="29"/>
      <c r="N3" s="30"/>
      <c r="O3" s="14" t="s">
        <v>3</v>
      </c>
      <c r="P3" s="14" t="s">
        <v>2</v>
      </c>
      <c r="Q3" s="29"/>
      <c r="R3" s="30"/>
      <c r="S3" s="39"/>
      <c r="U3" s="37"/>
      <c r="W3" s="40"/>
    </row>
    <row r="4" spans="1:25">
      <c r="B4" s="14"/>
      <c r="C4" s="17"/>
      <c r="D4" s="18"/>
      <c r="E4" s="18"/>
      <c r="F4" s="19"/>
      <c r="G4" s="18"/>
      <c r="H4" s="18"/>
      <c r="I4" s="18"/>
      <c r="J4" s="18"/>
      <c r="K4" s="14"/>
      <c r="L4" s="18"/>
      <c r="M4" s="27"/>
      <c r="N4" s="31"/>
      <c r="O4" s="18"/>
      <c r="P4" s="18"/>
      <c r="Q4" s="27"/>
      <c r="R4" s="31"/>
      <c r="S4" s="41"/>
    </row>
    <row r="5" spans="1:25" s="98" customFormat="1" ht="21.95" customHeight="1">
      <c r="A5" s="89"/>
      <c r="B5" s="90" t="s">
        <v>8</v>
      </c>
      <c r="C5" s="91" t="s">
        <v>9</v>
      </c>
      <c r="D5" s="92">
        <f>+D3*0.1</f>
        <v>96064000</v>
      </c>
      <c r="E5" s="92"/>
      <c r="F5" s="93"/>
      <c r="G5" s="93"/>
      <c r="H5" s="93"/>
      <c r="I5" s="93"/>
      <c r="J5" s="93"/>
      <c r="K5" s="94"/>
      <c r="L5" s="93"/>
      <c r="M5" s="95"/>
      <c r="N5" s="96"/>
      <c r="O5" s="93"/>
      <c r="P5" s="93"/>
      <c r="Q5" s="95"/>
      <c r="R5" s="96"/>
      <c r="S5" s="97"/>
      <c r="U5" s="99"/>
      <c r="W5" s="100"/>
    </row>
    <row r="6" spans="1:25">
      <c r="A6" s="22" t="s">
        <v>10</v>
      </c>
      <c r="B6" s="14" t="s">
        <v>11</v>
      </c>
      <c r="C6" s="17" t="s">
        <v>12</v>
      </c>
      <c r="D6" s="18"/>
      <c r="E6" s="23">
        <v>0.5</v>
      </c>
      <c r="F6" s="19">
        <f>+E6*D5</f>
        <v>48032000</v>
      </c>
      <c r="G6" s="23">
        <v>0.94</v>
      </c>
      <c r="H6" s="24">
        <f>+G6*F6</f>
        <v>45150080</v>
      </c>
      <c r="I6" s="23">
        <v>6.0000000000000102E-2</v>
      </c>
      <c r="J6" s="24">
        <f>+I6*F6</f>
        <v>2881920.0000000051</v>
      </c>
      <c r="K6" s="32">
        <v>0</v>
      </c>
      <c r="L6" s="24"/>
      <c r="M6" s="27"/>
      <c r="N6" s="31">
        <f>M6*F6</f>
        <v>0</v>
      </c>
      <c r="O6" s="23"/>
      <c r="P6" s="24"/>
      <c r="Q6" s="27"/>
      <c r="R6" s="31">
        <f>Q6*F6</f>
        <v>0</v>
      </c>
      <c r="S6" s="41">
        <v>1</v>
      </c>
      <c r="T6" s="43">
        <f>G6+I6+K6+O6</f>
        <v>1</v>
      </c>
      <c r="U6" s="12">
        <f>H6+J6+L6+P6</f>
        <v>48032000.000000007</v>
      </c>
      <c r="V6" s="44">
        <f>F6-U6</f>
        <v>0</v>
      </c>
      <c r="W6" s="11">
        <f>G6+I6+M6+Q6</f>
        <v>1</v>
      </c>
      <c r="X6" s="43">
        <v>1</v>
      </c>
      <c r="Y6" s="43">
        <f>W6-X6</f>
        <v>0</v>
      </c>
    </row>
    <row r="7" spans="1:25" s="3" customFormat="1">
      <c r="A7" s="6" t="s">
        <v>10</v>
      </c>
      <c r="B7" s="14" t="s">
        <v>13</v>
      </c>
      <c r="C7" s="17" t="s">
        <v>14</v>
      </c>
      <c r="D7" s="17"/>
      <c r="E7" s="25">
        <v>0.5</v>
      </c>
      <c r="F7" s="19">
        <f>+E7*D5</f>
        <v>48032000</v>
      </c>
      <c r="G7" s="23">
        <v>0.8</v>
      </c>
      <c r="H7" s="24">
        <f>+G7*F7+183</f>
        <v>38425783</v>
      </c>
      <c r="I7" s="23">
        <v>0.1</v>
      </c>
      <c r="J7" s="24">
        <f>+I7*F7-183</f>
        <v>4803017</v>
      </c>
      <c r="K7" s="33">
        <v>7.4999999999999997E-2</v>
      </c>
      <c r="L7" s="24">
        <f>K7*F7-6174</f>
        <v>3596226</v>
      </c>
      <c r="M7" s="28">
        <v>7.4999999999999997E-2</v>
      </c>
      <c r="N7" s="31">
        <f>L7</f>
        <v>3596226</v>
      </c>
      <c r="O7" s="34">
        <v>2.5000000000000001E-2</v>
      </c>
      <c r="P7" s="24">
        <f>O7*F7+6174</f>
        <v>1206974</v>
      </c>
      <c r="Q7" s="28">
        <f>O7</f>
        <v>2.5000000000000001E-2</v>
      </c>
      <c r="R7" s="31">
        <f>P7</f>
        <v>1206974</v>
      </c>
      <c r="S7" s="42">
        <v>1</v>
      </c>
      <c r="T7" s="45">
        <f t="shared" ref="T7:T70" si="0">G7+I7+K7+O7</f>
        <v>1</v>
      </c>
      <c r="U7" s="12">
        <f t="shared" ref="U7:U70" si="1">H7+J7+L7+P7</f>
        <v>48032000</v>
      </c>
      <c r="V7" s="44">
        <f t="shared" ref="V7:V70" si="2">F7-U7</f>
        <v>0</v>
      </c>
      <c r="W7" s="11">
        <f t="shared" ref="W7:W70" si="3">G7+I7+M7+Q7</f>
        <v>1</v>
      </c>
      <c r="X7" s="43">
        <v>1</v>
      </c>
      <c r="Y7" s="43">
        <f t="shared" ref="Y7:Y70" si="4">W7-X7</f>
        <v>0</v>
      </c>
    </row>
    <row r="8" spans="1:25" ht="12.75" customHeight="1">
      <c r="B8" s="14"/>
      <c r="C8" s="17"/>
      <c r="D8" s="17"/>
      <c r="E8" s="17"/>
      <c r="F8" s="19"/>
      <c r="G8" s="23">
        <v>0</v>
      </c>
      <c r="H8" s="18"/>
      <c r="I8" s="23">
        <v>0</v>
      </c>
      <c r="J8" s="18"/>
      <c r="K8" s="14">
        <v>0</v>
      </c>
      <c r="L8" s="18"/>
      <c r="M8" s="27">
        <v>0</v>
      </c>
      <c r="N8" s="31">
        <f t="shared" ref="N8:N70" si="5">M8*F8</f>
        <v>0</v>
      </c>
      <c r="O8" s="18">
        <v>0</v>
      </c>
      <c r="P8" s="18"/>
      <c r="Q8" s="27"/>
      <c r="R8" s="31">
        <f t="shared" ref="R8:R69" si="6">Q8*F8</f>
        <v>0</v>
      </c>
      <c r="S8" s="41"/>
      <c r="T8" s="43">
        <f t="shared" si="0"/>
        <v>0</v>
      </c>
      <c r="U8" s="12">
        <f t="shared" si="1"/>
        <v>0</v>
      </c>
      <c r="V8" s="44">
        <f t="shared" si="2"/>
        <v>0</v>
      </c>
      <c r="W8" s="11">
        <f t="shared" si="3"/>
        <v>0</v>
      </c>
      <c r="X8" s="43">
        <v>0</v>
      </c>
      <c r="Y8" s="43">
        <f t="shared" si="4"/>
        <v>0</v>
      </c>
    </row>
    <row r="9" spans="1:25" s="98" customFormat="1" ht="21.95" customHeight="1">
      <c r="A9" s="89"/>
      <c r="B9" s="90" t="s">
        <v>15</v>
      </c>
      <c r="C9" s="91" t="s">
        <v>16</v>
      </c>
      <c r="D9" s="92"/>
      <c r="E9" s="92"/>
      <c r="F9" s="93"/>
      <c r="G9" s="101"/>
      <c r="H9" s="93"/>
      <c r="I9" s="101"/>
      <c r="J9" s="93"/>
      <c r="K9" s="94">
        <v>0</v>
      </c>
      <c r="L9" s="93"/>
      <c r="M9" s="95">
        <v>0</v>
      </c>
      <c r="N9" s="96">
        <f t="shared" si="5"/>
        <v>0</v>
      </c>
      <c r="O9" s="93">
        <v>0</v>
      </c>
      <c r="P9" s="93"/>
      <c r="Q9" s="95"/>
      <c r="R9" s="96">
        <f t="shared" si="6"/>
        <v>0</v>
      </c>
      <c r="S9" s="97"/>
      <c r="T9" s="102">
        <f t="shared" si="0"/>
        <v>0</v>
      </c>
      <c r="U9" s="99">
        <f t="shared" si="1"/>
        <v>0</v>
      </c>
      <c r="V9" s="103">
        <f t="shared" si="2"/>
        <v>0</v>
      </c>
      <c r="W9" s="100">
        <f t="shared" si="3"/>
        <v>0</v>
      </c>
      <c r="X9" s="102">
        <v>0</v>
      </c>
      <c r="Y9" s="43">
        <f t="shared" si="4"/>
        <v>0</v>
      </c>
    </row>
    <row r="10" spans="1:25" s="119" customFormat="1" ht="21.95" customHeight="1">
      <c r="A10" s="105"/>
      <c r="B10" s="106" t="s">
        <v>17</v>
      </c>
      <c r="C10" s="107" t="s">
        <v>18</v>
      </c>
      <c r="D10" s="108">
        <f>+D3*0.27</f>
        <v>259372800.00000003</v>
      </c>
      <c r="E10" s="108"/>
      <c r="F10" s="109"/>
      <c r="G10" s="110"/>
      <c r="H10" s="109"/>
      <c r="I10" s="110"/>
      <c r="J10" s="109"/>
      <c r="K10" s="111">
        <v>0</v>
      </c>
      <c r="L10" s="109"/>
      <c r="M10" s="112">
        <v>0</v>
      </c>
      <c r="N10" s="113">
        <f t="shared" si="5"/>
        <v>0</v>
      </c>
      <c r="O10" s="109">
        <v>0</v>
      </c>
      <c r="P10" s="109"/>
      <c r="Q10" s="112"/>
      <c r="R10" s="113">
        <f t="shared" si="6"/>
        <v>0</v>
      </c>
      <c r="S10" s="114"/>
      <c r="T10" s="115">
        <f t="shared" si="0"/>
        <v>0</v>
      </c>
      <c r="U10" s="116">
        <f t="shared" si="1"/>
        <v>0</v>
      </c>
      <c r="V10" s="117">
        <f t="shared" si="2"/>
        <v>0</v>
      </c>
      <c r="W10" s="118">
        <f t="shared" si="3"/>
        <v>0</v>
      </c>
      <c r="X10" s="115">
        <v>0</v>
      </c>
      <c r="Y10" s="43">
        <f t="shared" si="4"/>
        <v>0</v>
      </c>
    </row>
    <row r="11" spans="1:25">
      <c r="A11" s="22" t="s">
        <v>19</v>
      </c>
      <c r="B11" s="14" t="s">
        <v>11</v>
      </c>
      <c r="C11" s="17" t="s">
        <v>20</v>
      </c>
      <c r="D11" s="18"/>
      <c r="E11" s="27">
        <v>0.02</v>
      </c>
      <c r="F11" s="19">
        <f t="shared" ref="F11:F41" si="7">+E11*$D$10</f>
        <v>5187456.0000000009</v>
      </c>
      <c r="G11" s="23">
        <v>0.9</v>
      </c>
      <c r="H11" s="24">
        <f>+G11*F11</f>
        <v>4668710.4000000013</v>
      </c>
      <c r="I11" s="23">
        <v>0.1</v>
      </c>
      <c r="J11" s="24">
        <f>+I11*F11</f>
        <v>518745.60000000009</v>
      </c>
      <c r="K11" s="32">
        <v>0</v>
      </c>
      <c r="L11" s="24"/>
      <c r="M11" s="27">
        <v>0</v>
      </c>
      <c r="N11" s="31">
        <f t="shared" si="5"/>
        <v>0</v>
      </c>
      <c r="O11" s="23">
        <v>0</v>
      </c>
      <c r="P11" s="24"/>
      <c r="Q11" s="27"/>
      <c r="R11" s="31">
        <f t="shared" si="6"/>
        <v>0</v>
      </c>
      <c r="S11" s="41">
        <v>1</v>
      </c>
      <c r="T11" s="43">
        <f t="shared" si="0"/>
        <v>1</v>
      </c>
      <c r="U11" s="12">
        <f t="shared" si="1"/>
        <v>5187456.0000000019</v>
      </c>
      <c r="V11" s="44">
        <f t="shared" si="2"/>
        <v>0</v>
      </c>
      <c r="W11" s="11">
        <f t="shared" si="3"/>
        <v>1</v>
      </c>
      <c r="X11" s="43">
        <v>1</v>
      </c>
      <c r="Y11" s="43">
        <f t="shared" si="4"/>
        <v>0</v>
      </c>
    </row>
    <row r="12" spans="1:25">
      <c r="A12" s="22" t="s">
        <v>19</v>
      </c>
      <c r="B12" s="14" t="s">
        <v>13</v>
      </c>
      <c r="C12" s="17" t="s">
        <v>21</v>
      </c>
      <c r="D12" s="18"/>
      <c r="E12" s="27">
        <v>7.0000000000000007E-2</v>
      </c>
      <c r="F12" s="19">
        <f t="shared" si="7"/>
        <v>18156096.000000004</v>
      </c>
      <c r="G12" s="23">
        <v>1</v>
      </c>
      <c r="H12" s="24">
        <f t="shared" ref="H12:H41" si="8">+G12*F12</f>
        <v>18156096.000000004</v>
      </c>
      <c r="I12" s="23">
        <v>0</v>
      </c>
      <c r="J12" s="24">
        <f>+I12*F12</f>
        <v>0</v>
      </c>
      <c r="K12" s="32">
        <v>0</v>
      </c>
      <c r="L12" s="24">
        <f>+K12*F12</f>
        <v>0</v>
      </c>
      <c r="M12" s="27">
        <v>0</v>
      </c>
      <c r="N12" s="31">
        <f t="shared" si="5"/>
        <v>0</v>
      </c>
      <c r="O12" s="23">
        <v>0</v>
      </c>
      <c r="P12" s="24"/>
      <c r="Q12" s="27"/>
      <c r="R12" s="31">
        <f t="shared" si="6"/>
        <v>0</v>
      </c>
      <c r="S12" s="41">
        <v>1</v>
      </c>
      <c r="T12" s="43">
        <f t="shared" si="0"/>
        <v>1</v>
      </c>
      <c r="U12" s="12">
        <f t="shared" si="1"/>
        <v>18156096.000000004</v>
      </c>
      <c r="V12" s="44">
        <f t="shared" si="2"/>
        <v>0</v>
      </c>
      <c r="W12" s="11">
        <f t="shared" si="3"/>
        <v>1</v>
      </c>
      <c r="X12" s="43">
        <v>1</v>
      </c>
      <c r="Y12" s="43">
        <f t="shared" si="4"/>
        <v>0</v>
      </c>
    </row>
    <row r="13" spans="1:25">
      <c r="A13" s="22" t="s">
        <v>19</v>
      </c>
      <c r="B13" s="14" t="s">
        <v>22</v>
      </c>
      <c r="C13" s="17" t="s">
        <v>23</v>
      </c>
      <c r="D13" s="18"/>
      <c r="E13" s="27">
        <v>0.02</v>
      </c>
      <c r="F13" s="19">
        <f t="shared" si="7"/>
        <v>5187456.0000000009</v>
      </c>
      <c r="G13" s="23">
        <v>0.9</v>
      </c>
      <c r="H13" s="24">
        <f t="shared" si="8"/>
        <v>4668710.4000000013</v>
      </c>
      <c r="I13" s="23">
        <v>0.1</v>
      </c>
      <c r="J13" s="24">
        <f>+I13*F13</f>
        <v>518745.60000000009</v>
      </c>
      <c r="K13" s="32">
        <v>0</v>
      </c>
      <c r="L13" s="24"/>
      <c r="M13" s="27">
        <v>0</v>
      </c>
      <c r="N13" s="31">
        <f t="shared" si="5"/>
        <v>0</v>
      </c>
      <c r="O13" s="23">
        <v>0</v>
      </c>
      <c r="P13" s="24"/>
      <c r="Q13" s="27"/>
      <c r="R13" s="31">
        <f t="shared" si="6"/>
        <v>0</v>
      </c>
      <c r="S13" s="41">
        <v>1</v>
      </c>
      <c r="T13" s="43">
        <f t="shared" si="0"/>
        <v>1</v>
      </c>
      <c r="U13" s="12">
        <f t="shared" si="1"/>
        <v>5187456.0000000019</v>
      </c>
      <c r="V13" s="44">
        <f t="shared" si="2"/>
        <v>0</v>
      </c>
      <c r="W13" s="11">
        <f t="shared" si="3"/>
        <v>1</v>
      </c>
      <c r="X13" s="43">
        <v>1</v>
      </c>
      <c r="Y13" s="43">
        <f t="shared" si="4"/>
        <v>0</v>
      </c>
    </row>
    <row r="14" spans="1:25" s="3" customFormat="1">
      <c r="A14" s="6" t="s">
        <v>19</v>
      </c>
      <c r="B14" s="14" t="s">
        <v>24</v>
      </c>
      <c r="C14" s="17" t="s">
        <v>25</v>
      </c>
      <c r="D14" s="18"/>
      <c r="E14" s="27">
        <v>7.0000000000000007E-2</v>
      </c>
      <c r="F14" s="19">
        <f t="shared" si="7"/>
        <v>18156096.000000004</v>
      </c>
      <c r="G14" s="23">
        <v>0.65</v>
      </c>
      <c r="H14" s="24">
        <f t="shared" si="8"/>
        <v>11801462.400000002</v>
      </c>
      <c r="I14" s="23">
        <v>0.35</v>
      </c>
      <c r="J14" s="24">
        <f>+I14*F14</f>
        <v>6354633.6000000006</v>
      </c>
      <c r="K14" s="32">
        <v>0</v>
      </c>
      <c r="L14" s="24">
        <f>+K14*F14</f>
        <v>0</v>
      </c>
      <c r="M14" s="27">
        <v>0</v>
      </c>
      <c r="N14" s="31">
        <f t="shared" si="5"/>
        <v>0</v>
      </c>
      <c r="O14" s="23">
        <v>0</v>
      </c>
      <c r="P14" s="24"/>
      <c r="Q14" s="27"/>
      <c r="R14" s="31">
        <f t="shared" si="6"/>
        <v>0</v>
      </c>
      <c r="S14" s="42">
        <v>1</v>
      </c>
      <c r="T14" s="45">
        <f t="shared" si="0"/>
        <v>1</v>
      </c>
      <c r="U14" s="10">
        <f t="shared" si="1"/>
        <v>18156096.000000004</v>
      </c>
      <c r="V14" s="46">
        <f t="shared" si="2"/>
        <v>0</v>
      </c>
      <c r="W14" s="11">
        <f t="shared" si="3"/>
        <v>1</v>
      </c>
      <c r="X14" s="43">
        <v>1</v>
      </c>
      <c r="Y14" s="43">
        <f t="shared" si="4"/>
        <v>0</v>
      </c>
    </row>
    <row r="15" spans="1:25" s="3" customFormat="1">
      <c r="A15" s="6" t="s">
        <v>19</v>
      </c>
      <c r="B15" s="14" t="s">
        <v>26</v>
      </c>
      <c r="C15" s="17" t="s">
        <v>27</v>
      </c>
      <c r="D15" s="18"/>
      <c r="E15" s="27">
        <v>0.02</v>
      </c>
      <c r="F15" s="19">
        <f t="shared" si="7"/>
        <v>5187456.0000000009</v>
      </c>
      <c r="G15" s="23">
        <v>0.99</v>
      </c>
      <c r="H15" s="24">
        <f t="shared" si="8"/>
        <v>5135581.4400000013</v>
      </c>
      <c r="I15" s="23">
        <v>0.01</v>
      </c>
      <c r="J15" s="24">
        <f t="shared" ref="J15:J20" si="9">+I15*$F15</f>
        <v>51874.560000000012</v>
      </c>
      <c r="K15" s="32">
        <v>0</v>
      </c>
      <c r="L15" s="24"/>
      <c r="M15" s="27">
        <v>0</v>
      </c>
      <c r="N15" s="31">
        <f t="shared" si="5"/>
        <v>0</v>
      </c>
      <c r="O15" s="23">
        <v>0</v>
      </c>
      <c r="P15" s="24"/>
      <c r="Q15" s="27"/>
      <c r="R15" s="31">
        <f t="shared" si="6"/>
        <v>0</v>
      </c>
      <c r="S15" s="42">
        <v>1</v>
      </c>
      <c r="T15" s="45">
        <f t="shared" si="0"/>
        <v>1</v>
      </c>
      <c r="U15" s="10">
        <f t="shared" si="1"/>
        <v>5187456.0000000009</v>
      </c>
      <c r="V15" s="46">
        <f t="shared" si="2"/>
        <v>0</v>
      </c>
      <c r="W15" s="11">
        <f t="shared" si="3"/>
        <v>1</v>
      </c>
      <c r="X15" s="43">
        <v>1</v>
      </c>
      <c r="Y15" s="43">
        <f t="shared" si="4"/>
        <v>0</v>
      </c>
    </row>
    <row r="16" spans="1:25" s="3" customFormat="1">
      <c r="A16" s="6" t="s">
        <v>19</v>
      </c>
      <c r="B16" s="14" t="s">
        <v>28</v>
      </c>
      <c r="C16" s="17" t="s">
        <v>29</v>
      </c>
      <c r="D16" s="18"/>
      <c r="E16" s="27">
        <v>0.02</v>
      </c>
      <c r="F16" s="19">
        <f t="shared" si="7"/>
        <v>5187456.0000000009</v>
      </c>
      <c r="G16" s="23">
        <v>0.4</v>
      </c>
      <c r="H16" s="24">
        <f t="shared" si="8"/>
        <v>2074982.4000000004</v>
      </c>
      <c r="I16" s="23">
        <v>0.6</v>
      </c>
      <c r="J16" s="24">
        <f t="shared" si="9"/>
        <v>3112473.6000000006</v>
      </c>
      <c r="K16" s="32">
        <v>0</v>
      </c>
      <c r="L16" s="24"/>
      <c r="M16" s="27">
        <v>0</v>
      </c>
      <c r="N16" s="31">
        <f t="shared" si="5"/>
        <v>0</v>
      </c>
      <c r="O16" s="23">
        <v>0</v>
      </c>
      <c r="P16" s="24"/>
      <c r="Q16" s="27"/>
      <c r="R16" s="31">
        <f t="shared" si="6"/>
        <v>0</v>
      </c>
      <c r="S16" s="42">
        <v>1</v>
      </c>
      <c r="T16" s="45">
        <f t="shared" si="0"/>
        <v>1</v>
      </c>
      <c r="U16" s="10">
        <f t="shared" si="1"/>
        <v>5187456.0000000009</v>
      </c>
      <c r="V16" s="46">
        <f t="shared" si="2"/>
        <v>0</v>
      </c>
      <c r="W16" s="11">
        <f t="shared" si="3"/>
        <v>1</v>
      </c>
      <c r="X16" s="43">
        <v>1</v>
      </c>
      <c r="Y16" s="43">
        <f t="shared" si="4"/>
        <v>0</v>
      </c>
    </row>
    <row r="17" spans="1:25" s="3" customFormat="1">
      <c r="A17" s="6" t="s">
        <v>19</v>
      </c>
      <c r="B17" s="14" t="s">
        <v>30</v>
      </c>
      <c r="C17" s="17" t="s">
        <v>31</v>
      </c>
      <c r="D17" s="18"/>
      <c r="E17" s="27">
        <v>7.0000000000000007E-2</v>
      </c>
      <c r="F17" s="19">
        <f t="shared" si="7"/>
        <v>18156096.000000004</v>
      </c>
      <c r="G17" s="23">
        <v>0.25</v>
      </c>
      <c r="H17" s="24">
        <f t="shared" si="8"/>
        <v>4539024.0000000009</v>
      </c>
      <c r="I17" s="23">
        <v>0.25</v>
      </c>
      <c r="J17" s="24">
        <f>+I17*F17</f>
        <v>4539024.0000000009</v>
      </c>
      <c r="K17" s="32">
        <v>0.5</v>
      </c>
      <c r="L17" s="24">
        <f>+K17*F17</f>
        <v>9078048.0000000019</v>
      </c>
      <c r="M17" s="27">
        <v>0.5</v>
      </c>
      <c r="N17" s="31">
        <f t="shared" si="5"/>
        <v>9078048.0000000019</v>
      </c>
      <c r="O17" s="23">
        <v>0</v>
      </c>
      <c r="P17" s="24"/>
      <c r="Q17" s="27"/>
      <c r="R17" s="31">
        <f t="shared" si="6"/>
        <v>0</v>
      </c>
      <c r="S17" s="42">
        <v>1</v>
      </c>
      <c r="T17" s="45">
        <f t="shared" si="0"/>
        <v>1</v>
      </c>
      <c r="U17" s="10">
        <f t="shared" si="1"/>
        <v>18156096.000000004</v>
      </c>
      <c r="V17" s="46">
        <f t="shared" si="2"/>
        <v>0</v>
      </c>
      <c r="W17" s="11">
        <f t="shared" si="3"/>
        <v>1</v>
      </c>
      <c r="X17" s="43">
        <v>1</v>
      </c>
      <c r="Y17" s="43">
        <f t="shared" si="4"/>
        <v>0</v>
      </c>
    </row>
    <row r="18" spans="1:25" s="3" customFormat="1">
      <c r="A18" s="6" t="s">
        <v>19</v>
      </c>
      <c r="B18" s="14" t="s">
        <v>32</v>
      </c>
      <c r="C18" s="17" t="s">
        <v>33</v>
      </c>
      <c r="D18" s="18"/>
      <c r="E18" s="27">
        <v>0.02</v>
      </c>
      <c r="F18" s="19">
        <f t="shared" si="7"/>
        <v>5187456.0000000009</v>
      </c>
      <c r="G18" s="23">
        <v>0</v>
      </c>
      <c r="H18" s="24">
        <f t="shared" si="8"/>
        <v>0</v>
      </c>
      <c r="I18" s="23">
        <v>1</v>
      </c>
      <c r="J18" s="24">
        <f t="shared" si="9"/>
        <v>5187456.0000000009</v>
      </c>
      <c r="K18" s="32">
        <v>0</v>
      </c>
      <c r="L18" s="24">
        <f>+K18*$F18</f>
        <v>0</v>
      </c>
      <c r="M18" s="27">
        <v>0</v>
      </c>
      <c r="N18" s="31">
        <f t="shared" si="5"/>
        <v>0</v>
      </c>
      <c r="O18" s="23">
        <v>0</v>
      </c>
      <c r="P18" s="24"/>
      <c r="Q18" s="27"/>
      <c r="R18" s="31">
        <f t="shared" si="6"/>
        <v>0</v>
      </c>
      <c r="S18" s="42">
        <v>1</v>
      </c>
      <c r="T18" s="45">
        <f t="shared" si="0"/>
        <v>1</v>
      </c>
      <c r="U18" s="10">
        <f t="shared" si="1"/>
        <v>5187456.0000000009</v>
      </c>
      <c r="V18" s="46">
        <f t="shared" si="2"/>
        <v>0</v>
      </c>
      <c r="W18" s="11">
        <f t="shared" si="3"/>
        <v>1</v>
      </c>
      <c r="X18" s="43">
        <v>1</v>
      </c>
      <c r="Y18" s="43">
        <f t="shared" si="4"/>
        <v>0</v>
      </c>
    </row>
    <row r="19" spans="1:25" s="3" customFormat="1">
      <c r="A19" s="6" t="s">
        <v>19</v>
      </c>
      <c r="B19" s="14" t="s">
        <v>34</v>
      </c>
      <c r="C19" s="17" t="s">
        <v>35</v>
      </c>
      <c r="D19" s="18"/>
      <c r="E19" s="27">
        <v>7.0000000000000007E-2</v>
      </c>
      <c r="F19" s="19">
        <f t="shared" si="7"/>
        <v>18156096.000000004</v>
      </c>
      <c r="G19" s="23">
        <v>0</v>
      </c>
      <c r="H19" s="24">
        <f t="shared" si="8"/>
        <v>0</v>
      </c>
      <c r="I19" s="23">
        <v>0</v>
      </c>
      <c r="J19" s="24">
        <f>+I19*F19</f>
        <v>0</v>
      </c>
      <c r="K19" s="32">
        <v>0.66</v>
      </c>
      <c r="L19" s="24">
        <f>+K19*F19</f>
        <v>11983023.360000003</v>
      </c>
      <c r="M19" s="27">
        <v>0.66</v>
      </c>
      <c r="N19" s="31">
        <f t="shared" si="5"/>
        <v>11983023.360000003</v>
      </c>
      <c r="O19" s="23">
        <v>0.34</v>
      </c>
      <c r="P19" s="24">
        <f>O19*F19</f>
        <v>6173072.6400000015</v>
      </c>
      <c r="Q19" s="27">
        <v>0.34</v>
      </c>
      <c r="R19" s="31">
        <f t="shared" si="6"/>
        <v>6173072.6400000015</v>
      </c>
      <c r="S19" s="42">
        <v>1</v>
      </c>
      <c r="T19" s="45">
        <f t="shared" si="0"/>
        <v>1</v>
      </c>
      <c r="U19" s="10">
        <f t="shared" si="1"/>
        <v>18156096.000000004</v>
      </c>
      <c r="V19" s="46">
        <f t="shared" si="2"/>
        <v>0</v>
      </c>
      <c r="W19" s="11">
        <f t="shared" si="3"/>
        <v>1</v>
      </c>
      <c r="X19" s="43">
        <v>1</v>
      </c>
      <c r="Y19" s="43">
        <f t="shared" si="4"/>
        <v>0</v>
      </c>
    </row>
    <row r="20" spans="1:25" s="3" customFormat="1" ht="15.75" customHeight="1">
      <c r="A20" s="6" t="s">
        <v>19</v>
      </c>
      <c r="B20" s="14" t="s">
        <v>36</v>
      </c>
      <c r="C20" s="17" t="s">
        <v>37</v>
      </c>
      <c r="D20" s="18"/>
      <c r="E20" s="27">
        <v>0.02</v>
      </c>
      <c r="F20" s="19">
        <f t="shared" si="7"/>
        <v>5187456.0000000009</v>
      </c>
      <c r="G20" s="23">
        <v>0</v>
      </c>
      <c r="H20" s="24">
        <f t="shared" si="8"/>
        <v>0</v>
      </c>
      <c r="I20" s="23">
        <v>0.5</v>
      </c>
      <c r="J20" s="24">
        <f t="shared" si="9"/>
        <v>2593728.0000000005</v>
      </c>
      <c r="K20" s="32"/>
      <c r="L20" s="24">
        <f>+K20*$F20</f>
        <v>0</v>
      </c>
      <c r="M20" s="27"/>
      <c r="N20" s="31">
        <f t="shared" si="5"/>
        <v>0</v>
      </c>
      <c r="O20" s="23">
        <v>0.5</v>
      </c>
      <c r="P20" s="24">
        <f t="shared" ref="P20:P41" si="10">O20*F20</f>
        <v>2593728.0000000005</v>
      </c>
      <c r="Q20" s="27">
        <v>0.5</v>
      </c>
      <c r="R20" s="31">
        <f t="shared" si="6"/>
        <v>2593728.0000000005</v>
      </c>
      <c r="S20" s="42">
        <v>1</v>
      </c>
      <c r="T20" s="45">
        <f t="shared" si="0"/>
        <v>1</v>
      </c>
      <c r="U20" s="10">
        <f t="shared" si="1"/>
        <v>5187456.0000000009</v>
      </c>
      <c r="V20" s="46">
        <f t="shared" si="2"/>
        <v>0</v>
      </c>
      <c r="W20" s="11">
        <f t="shared" si="3"/>
        <v>1</v>
      </c>
      <c r="X20" s="43">
        <v>1</v>
      </c>
      <c r="Y20" s="43">
        <f t="shared" si="4"/>
        <v>0</v>
      </c>
    </row>
    <row r="21" spans="1:25" s="3" customFormat="1">
      <c r="A21" s="6" t="s">
        <v>19</v>
      </c>
      <c r="B21" s="14" t="s">
        <v>38</v>
      </c>
      <c r="C21" s="17" t="s">
        <v>39</v>
      </c>
      <c r="D21" s="18"/>
      <c r="E21" s="27">
        <v>7.0000000000000007E-2</v>
      </c>
      <c r="F21" s="19">
        <f t="shared" si="7"/>
        <v>18156096.000000004</v>
      </c>
      <c r="G21" s="23">
        <v>0.25</v>
      </c>
      <c r="H21" s="24">
        <f t="shared" si="8"/>
        <v>4539024.0000000009</v>
      </c>
      <c r="I21" s="23">
        <v>0.25</v>
      </c>
      <c r="J21" s="24">
        <f>+I21*F21</f>
        <v>4539024.0000000009</v>
      </c>
      <c r="K21" s="32">
        <v>0.5</v>
      </c>
      <c r="L21" s="24">
        <f>+K21*F21</f>
        <v>9078048.0000000019</v>
      </c>
      <c r="M21" s="27">
        <v>0.5</v>
      </c>
      <c r="N21" s="31">
        <f t="shared" si="5"/>
        <v>9078048.0000000019</v>
      </c>
      <c r="O21" s="23">
        <v>0</v>
      </c>
      <c r="P21" s="24">
        <f t="shared" si="10"/>
        <v>0</v>
      </c>
      <c r="Q21" s="27"/>
      <c r="R21" s="31">
        <f t="shared" si="6"/>
        <v>0</v>
      </c>
      <c r="S21" s="42">
        <v>1</v>
      </c>
      <c r="T21" s="45">
        <f t="shared" si="0"/>
        <v>1</v>
      </c>
      <c r="U21" s="10">
        <f t="shared" si="1"/>
        <v>18156096.000000004</v>
      </c>
      <c r="V21" s="46">
        <f t="shared" si="2"/>
        <v>0</v>
      </c>
      <c r="W21" s="11">
        <f t="shared" si="3"/>
        <v>1</v>
      </c>
      <c r="X21" s="43">
        <v>1</v>
      </c>
      <c r="Y21" s="43">
        <f t="shared" si="4"/>
        <v>0</v>
      </c>
    </row>
    <row r="22" spans="1:25" s="3" customFormat="1">
      <c r="A22" s="6" t="s">
        <v>19</v>
      </c>
      <c r="B22" s="14" t="s">
        <v>40</v>
      </c>
      <c r="C22" s="17" t="s">
        <v>41</v>
      </c>
      <c r="D22" s="18"/>
      <c r="E22" s="23">
        <v>0.02</v>
      </c>
      <c r="F22" s="19">
        <f t="shared" si="7"/>
        <v>5187456.0000000009</v>
      </c>
      <c r="G22" s="23">
        <v>0.73719999999999997</v>
      </c>
      <c r="H22" s="24">
        <f t="shared" si="8"/>
        <v>3824192.5632000007</v>
      </c>
      <c r="I22" s="23">
        <v>0.26279999999999998</v>
      </c>
      <c r="J22" s="24">
        <f>+I22*F22</f>
        <v>1363263.4368</v>
      </c>
      <c r="K22" s="32">
        <v>0</v>
      </c>
      <c r="L22" s="24">
        <f>+K22*$F22</f>
        <v>0</v>
      </c>
      <c r="M22" s="27">
        <v>0</v>
      </c>
      <c r="N22" s="31">
        <f t="shared" si="5"/>
        <v>0</v>
      </c>
      <c r="O22" s="23">
        <v>0</v>
      </c>
      <c r="P22" s="24">
        <f t="shared" si="10"/>
        <v>0</v>
      </c>
      <c r="Q22" s="27"/>
      <c r="R22" s="31">
        <f t="shared" si="6"/>
        <v>0</v>
      </c>
      <c r="S22" s="42">
        <v>1</v>
      </c>
      <c r="T22" s="45">
        <f t="shared" si="0"/>
        <v>1</v>
      </c>
      <c r="U22" s="10">
        <f t="shared" si="1"/>
        <v>5187456.0000000009</v>
      </c>
      <c r="V22" s="46">
        <f t="shared" si="2"/>
        <v>0</v>
      </c>
      <c r="W22" s="11">
        <f t="shared" si="3"/>
        <v>1</v>
      </c>
      <c r="X22" s="43">
        <v>1</v>
      </c>
      <c r="Y22" s="43">
        <f t="shared" si="4"/>
        <v>0</v>
      </c>
    </row>
    <row r="23" spans="1:25" s="3" customFormat="1">
      <c r="A23" s="6" t="s">
        <v>19</v>
      </c>
      <c r="B23" s="14" t="s">
        <v>42</v>
      </c>
      <c r="C23" s="17" t="s">
        <v>43</v>
      </c>
      <c r="D23" s="18"/>
      <c r="E23" s="27">
        <v>7.0000000000000007E-2</v>
      </c>
      <c r="F23" s="19">
        <f t="shared" si="7"/>
        <v>18156096.000000004</v>
      </c>
      <c r="G23" s="23">
        <v>0.8</v>
      </c>
      <c r="H23" s="24">
        <f t="shared" si="8"/>
        <v>14524876.800000004</v>
      </c>
      <c r="I23" s="23">
        <v>0.1</v>
      </c>
      <c r="J23" s="24">
        <f>+I23*$F23</f>
        <v>1815609.6000000006</v>
      </c>
      <c r="K23" s="32">
        <v>0.1</v>
      </c>
      <c r="L23" s="24">
        <f>+K23*$F23</f>
        <v>1815609.6000000006</v>
      </c>
      <c r="M23" s="27">
        <v>0.1</v>
      </c>
      <c r="N23" s="31">
        <f t="shared" si="5"/>
        <v>1815609.6000000006</v>
      </c>
      <c r="O23" s="23">
        <v>0</v>
      </c>
      <c r="P23" s="24">
        <f t="shared" si="10"/>
        <v>0</v>
      </c>
      <c r="Q23" s="27"/>
      <c r="R23" s="31">
        <f t="shared" si="6"/>
        <v>0</v>
      </c>
      <c r="S23" s="42">
        <v>1</v>
      </c>
      <c r="T23" s="45">
        <f t="shared" si="0"/>
        <v>1</v>
      </c>
      <c r="U23" s="10">
        <f t="shared" si="1"/>
        <v>18156096.000000007</v>
      </c>
      <c r="V23" s="46">
        <f t="shared" si="2"/>
        <v>0</v>
      </c>
      <c r="W23" s="11">
        <f t="shared" si="3"/>
        <v>1</v>
      </c>
      <c r="X23" s="43">
        <v>1</v>
      </c>
      <c r="Y23" s="43">
        <f t="shared" si="4"/>
        <v>0</v>
      </c>
    </row>
    <row r="24" spans="1:25" s="3" customFormat="1">
      <c r="A24" s="6" t="s">
        <v>19</v>
      </c>
      <c r="B24" s="14" t="s">
        <v>44</v>
      </c>
      <c r="C24" s="17" t="s">
        <v>45</v>
      </c>
      <c r="D24" s="18"/>
      <c r="E24" s="23">
        <v>0.02</v>
      </c>
      <c r="F24" s="19">
        <f t="shared" si="7"/>
        <v>5187456.0000000009</v>
      </c>
      <c r="G24" s="23">
        <v>0</v>
      </c>
      <c r="H24" s="24">
        <f t="shared" si="8"/>
        <v>0</v>
      </c>
      <c r="I24" s="23">
        <v>1</v>
      </c>
      <c r="J24" s="24">
        <f>+I24*$F24</f>
        <v>5187456.0000000009</v>
      </c>
      <c r="K24" s="32">
        <v>0</v>
      </c>
      <c r="L24" s="24">
        <f>+K24*$F24</f>
        <v>0</v>
      </c>
      <c r="M24" s="27">
        <v>0</v>
      </c>
      <c r="N24" s="31">
        <f t="shared" si="5"/>
        <v>0</v>
      </c>
      <c r="O24" s="23">
        <v>0</v>
      </c>
      <c r="P24" s="24">
        <f t="shared" si="10"/>
        <v>0</v>
      </c>
      <c r="Q24" s="27"/>
      <c r="R24" s="31">
        <f t="shared" si="6"/>
        <v>0</v>
      </c>
      <c r="S24" s="42">
        <v>1</v>
      </c>
      <c r="T24" s="45">
        <f t="shared" si="0"/>
        <v>1</v>
      </c>
      <c r="U24" s="10">
        <f t="shared" si="1"/>
        <v>5187456.0000000009</v>
      </c>
      <c r="V24" s="46">
        <f t="shared" si="2"/>
        <v>0</v>
      </c>
      <c r="W24" s="11">
        <f t="shared" si="3"/>
        <v>1</v>
      </c>
      <c r="X24" s="43">
        <v>1</v>
      </c>
      <c r="Y24" s="43">
        <f t="shared" si="4"/>
        <v>0</v>
      </c>
    </row>
    <row r="25" spans="1:25" s="3" customFormat="1">
      <c r="A25" s="6" t="s">
        <v>19</v>
      </c>
      <c r="B25" s="14" t="s">
        <v>46</v>
      </c>
      <c r="C25" s="17" t="s">
        <v>47</v>
      </c>
      <c r="D25" s="18"/>
      <c r="E25" s="27">
        <v>7.0000000000000007E-2</v>
      </c>
      <c r="F25" s="19">
        <f t="shared" si="7"/>
        <v>18156096.000000004</v>
      </c>
      <c r="G25" s="23">
        <v>0.22</v>
      </c>
      <c r="H25" s="24">
        <f t="shared" si="8"/>
        <v>3994341.120000001</v>
      </c>
      <c r="I25" s="23">
        <v>0.28000000000000003</v>
      </c>
      <c r="J25" s="24">
        <f t="shared" ref="J25:J41" si="11">+I25*$F25</f>
        <v>5083706.8800000018</v>
      </c>
      <c r="K25" s="32">
        <v>0.14199999999999999</v>
      </c>
      <c r="L25" s="24">
        <f>+K25*$F25</f>
        <v>2578165.6320000002</v>
      </c>
      <c r="M25" s="27">
        <v>0.14199999999999999</v>
      </c>
      <c r="N25" s="31">
        <f t="shared" si="5"/>
        <v>2578165.6320000002</v>
      </c>
      <c r="O25" s="23">
        <v>0.35799999999999998</v>
      </c>
      <c r="P25" s="24">
        <f t="shared" si="10"/>
        <v>6499882.3680000007</v>
      </c>
      <c r="Q25" s="27">
        <v>0.26</v>
      </c>
      <c r="R25" s="31">
        <f t="shared" ref="R25:R26" si="12">Q25*F25</f>
        <v>4720584.9600000009</v>
      </c>
      <c r="S25" s="42">
        <v>1</v>
      </c>
      <c r="T25" s="45">
        <f t="shared" si="0"/>
        <v>1</v>
      </c>
      <c r="U25" s="10">
        <f t="shared" si="1"/>
        <v>18156096.000000004</v>
      </c>
      <c r="V25" s="46">
        <f t="shared" si="2"/>
        <v>0</v>
      </c>
      <c r="W25" s="11">
        <f t="shared" si="3"/>
        <v>0.90200000000000002</v>
      </c>
      <c r="X25" s="43">
        <v>0.90200000000000002</v>
      </c>
      <c r="Y25" s="43">
        <f t="shared" si="4"/>
        <v>0</v>
      </c>
    </row>
    <row r="26" spans="1:25" s="3" customFormat="1">
      <c r="A26" s="6" t="s">
        <v>19</v>
      </c>
      <c r="B26" s="14" t="s">
        <v>48</v>
      </c>
      <c r="C26" s="17" t="s">
        <v>49</v>
      </c>
      <c r="D26" s="18"/>
      <c r="E26" s="27">
        <v>0.03</v>
      </c>
      <c r="F26" s="19">
        <f t="shared" si="7"/>
        <v>7781184.0000000009</v>
      </c>
      <c r="G26" s="23">
        <v>0</v>
      </c>
      <c r="H26" s="24">
        <f t="shared" si="8"/>
        <v>0</v>
      </c>
      <c r="I26" s="23">
        <v>0.26557126823786098</v>
      </c>
      <c r="J26" s="24">
        <f t="shared" si="11"/>
        <v>2066458.9032721524</v>
      </c>
      <c r="K26" s="32">
        <v>0</v>
      </c>
      <c r="L26" s="24">
        <f t="shared" ref="L26:L41" si="13">+K26*$F26</f>
        <v>0</v>
      </c>
      <c r="M26" s="27">
        <v>0</v>
      </c>
      <c r="N26" s="31">
        <f t="shared" si="5"/>
        <v>0</v>
      </c>
      <c r="O26" s="23">
        <v>0.73442873176213896</v>
      </c>
      <c r="P26" s="24">
        <f t="shared" si="10"/>
        <v>5714725.0967278481</v>
      </c>
      <c r="Q26" s="27">
        <v>0.33</v>
      </c>
      <c r="R26" s="31">
        <f t="shared" si="12"/>
        <v>2567790.7200000002</v>
      </c>
      <c r="S26" s="42">
        <v>1</v>
      </c>
      <c r="T26" s="45">
        <f t="shared" si="0"/>
        <v>1</v>
      </c>
      <c r="U26" s="10">
        <f t="shared" si="1"/>
        <v>7781184</v>
      </c>
      <c r="V26" s="46">
        <f t="shared" si="2"/>
        <v>0</v>
      </c>
      <c r="W26" s="11">
        <f t="shared" si="3"/>
        <v>0.595571268237861</v>
      </c>
      <c r="X26" s="43">
        <v>0.595571268237861</v>
      </c>
      <c r="Y26" s="43">
        <f t="shared" si="4"/>
        <v>0</v>
      </c>
    </row>
    <row r="27" spans="1:25" s="3" customFormat="1">
      <c r="A27" s="6" t="s">
        <v>19</v>
      </c>
      <c r="B27" s="14" t="s">
        <v>50</v>
      </c>
      <c r="C27" s="17" t="s">
        <v>51</v>
      </c>
      <c r="D27" s="18"/>
      <c r="E27" s="27">
        <v>0.02</v>
      </c>
      <c r="F27" s="19">
        <f t="shared" si="7"/>
        <v>5187456.0000000009</v>
      </c>
      <c r="G27" s="23">
        <v>0</v>
      </c>
      <c r="H27" s="24">
        <f t="shared" si="8"/>
        <v>0</v>
      </c>
      <c r="I27" s="23">
        <v>1</v>
      </c>
      <c r="J27" s="24">
        <f t="shared" si="11"/>
        <v>5187456.0000000009</v>
      </c>
      <c r="K27" s="32">
        <v>0</v>
      </c>
      <c r="L27" s="24">
        <f t="shared" si="13"/>
        <v>0</v>
      </c>
      <c r="M27" s="27">
        <v>0</v>
      </c>
      <c r="N27" s="31">
        <f t="shared" si="5"/>
        <v>0</v>
      </c>
      <c r="O27" s="23">
        <v>0</v>
      </c>
      <c r="P27" s="24">
        <f t="shared" si="10"/>
        <v>0</v>
      </c>
      <c r="Q27" s="27"/>
      <c r="R27" s="31">
        <f t="shared" si="6"/>
        <v>0</v>
      </c>
      <c r="S27" s="42">
        <v>1</v>
      </c>
      <c r="T27" s="45">
        <f t="shared" si="0"/>
        <v>1</v>
      </c>
      <c r="U27" s="10">
        <f t="shared" si="1"/>
        <v>5187456.0000000009</v>
      </c>
      <c r="V27" s="46">
        <f t="shared" si="2"/>
        <v>0</v>
      </c>
      <c r="W27" s="11">
        <f t="shared" si="3"/>
        <v>1</v>
      </c>
      <c r="X27" s="43">
        <v>1</v>
      </c>
      <c r="Y27" s="43">
        <f t="shared" si="4"/>
        <v>0</v>
      </c>
    </row>
    <row r="28" spans="1:25" s="3" customFormat="1">
      <c r="A28" s="6" t="s">
        <v>19</v>
      </c>
      <c r="B28" s="14" t="s">
        <v>52</v>
      </c>
      <c r="C28" s="17" t="s">
        <v>53</v>
      </c>
      <c r="D28" s="18"/>
      <c r="E28" s="27">
        <v>0.02</v>
      </c>
      <c r="F28" s="19">
        <f t="shared" si="7"/>
        <v>5187456.0000000009</v>
      </c>
      <c r="G28" s="23">
        <v>0</v>
      </c>
      <c r="H28" s="24">
        <f t="shared" si="8"/>
        <v>0</v>
      </c>
      <c r="I28" s="23">
        <v>0.5</v>
      </c>
      <c r="J28" s="24">
        <f t="shared" si="11"/>
        <v>2593728.0000000005</v>
      </c>
      <c r="K28" s="32">
        <v>0.5</v>
      </c>
      <c r="L28" s="24">
        <f t="shared" si="13"/>
        <v>2593728.0000000005</v>
      </c>
      <c r="M28" s="27">
        <v>0.5</v>
      </c>
      <c r="N28" s="31">
        <f t="shared" si="5"/>
        <v>2593728.0000000005</v>
      </c>
      <c r="O28" s="23">
        <v>0</v>
      </c>
      <c r="P28" s="24">
        <f t="shared" si="10"/>
        <v>0</v>
      </c>
      <c r="Q28" s="27"/>
      <c r="R28" s="31">
        <f t="shared" si="6"/>
        <v>0</v>
      </c>
      <c r="S28" s="42">
        <v>1</v>
      </c>
      <c r="T28" s="45">
        <f t="shared" si="0"/>
        <v>1</v>
      </c>
      <c r="U28" s="10">
        <f t="shared" si="1"/>
        <v>5187456.0000000009</v>
      </c>
      <c r="V28" s="46">
        <f t="shared" si="2"/>
        <v>0</v>
      </c>
      <c r="W28" s="11">
        <f t="shared" si="3"/>
        <v>1</v>
      </c>
      <c r="X28" s="43">
        <v>1</v>
      </c>
      <c r="Y28" s="43">
        <f t="shared" si="4"/>
        <v>0</v>
      </c>
    </row>
    <row r="29" spans="1:25" s="3" customFormat="1">
      <c r="A29" s="6" t="s">
        <v>19</v>
      </c>
      <c r="B29" s="14" t="s">
        <v>54</v>
      </c>
      <c r="C29" s="17" t="s">
        <v>55</v>
      </c>
      <c r="D29" s="18"/>
      <c r="E29" s="27">
        <v>0.02</v>
      </c>
      <c r="F29" s="19">
        <f t="shared" si="7"/>
        <v>5187456.0000000009</v>
      </c>
      <c r="G29" s="23">
        <v>0</v>
      </c>
      <c r="H29" s="24">
        <f t="shared" si="8"/>
        <v>0</v>
      </c>
      <c r="I29" s="23">
        <v>1</v>
      </c>
      <c r="J29" s="24">
        <f t="shared" si="11"/>
        <v>5187456.0000000009</v>
      </c>
      <c r="K29" s="32">
        <v>0</v>
      </c>
      <c r="L29" s="24">
        <f t="shared" si="13"/>
        <v>0</v>
      </c>
      <c r="M29" s="27">
        <v>0</v>
      </c>
      <c r="N29" s="31">
        <f t="shared" si="5"/>
        <v>0</v>
      </c>
      <c r="O29" s="23">
        <v>0</v>
      </c>
      <c r="P29" s="24">
        <f t="shared" si="10"/>
        <v>0</v>
      </c>
      <c r="Q29" s="27"/>
      <c r="R29" s="31">
        <f t="shared" si="6"/>
        <v>0</v>
      </c>
      <c r="S29" s="42">
        <v>1</v>
      </c>
      <c r="T29" s="45">
        <f t="shared" si="0"/>
        <v>1</v>
      </c>
      <c r="U29" s="10">
        <f t="shared" si="1"/>
        <v>5187456.0000000009</v>
      </c>
      <c r="V29" s="46">
        <f t="shared" si="2"/>
        <v>0</v>
      </c>
      <c r="W29" s="11">
        <f t="shared" si="3"/>
        <v>1</v>
      </c>
      <c r="X29" s="43">
        <v>1</v>
      </c>
      <c r="Y29" s="43">
        <f t="shared" si="4"/>
        <v>0</v>
      </c>
    </row>
    <row r="30" spans="1:25" s="3" customFormat="1">
      <c r="A30" s="6" t="s">
        <v>19</v>
      </c>
      <c r="B30" s="14" t="s">
        <v>56</v>
      </c>
      <c r="C30" s="17" t="s">
        <v>57</v>
      </c>
      <c r="D30" s="18"/>
      <c r="E30" s="23">
        <v>0.02</v>
      </c>
      <c r="F30" s="19">
        <f t="shared" si="7"/>
        <v>5187456.0000000009</v>
      </c>
      <c r="G30" s="23">
        <v>0</v>
      </c>
      <c r="H30" s="24">
        <f t="shared" si="8"/>
        <v>0</v>
      </c>
      <c r="I30" s="23">
        <v>1</v>
      </c>
      <c r="J30" s="24">
        <f t="shared" si="11"/>
        <v>5187456.0000000009</v>
      </c>
      <c r="K30" s="32">
        <v>0</v>
      </c>
      <c r="L30" s="24">
        <f t="shared" si="13"/>
        <v>0</v>
      </c>
      <c r="M30" s="27">
        <v>0</v>
      </c>
      <c r="N30" s="31">
        <f t="shared" si="5"/>
        <v>0</v>
      </c>
      <c r="O30" s="23">
        <v>0</v>
      </c>
      <c r="P30" s="24">
        <f t="shared" si="10"/>
        <v>0</v>
      </c>
      <c r="Q30" s="27"/>
      <c r="R30" s="31">
        <f t="shared" si="6"/>
        <v>0</v>
      </c>
      <c r="S30" s="42">
        <v>1</v>
      </c>
      <c r="T30" s="45">
        <f t="shared" si="0"/>
        <v>1</v>
      </c>
      <c r="U30" s="10">
        <f t="shared" si="1"/>
        <v>5187456.0000000009</v>
      </c>
      <c r="V30" s="46">
        <f t="shared" si="2"/>
        <v>0</v>
      </c>
      <c r="W30" s="11">
        <f t="shared" si="3"/>
        <v>1</v>
      </c>
      <c r="X30" s="43">
        <v>1</v>
      </c>
      <c r="Y30" s="43">
        <f t="shared" si="4"/>
        <v>0</v>
      </c>
    </row>
    <row r="31" spans="1:25" s="3" customFormat="1">
      <c r="A31" s="6" t="s">
        <v>19</v>
      </c>
      <c r="B31" s="14" t="s">
        <v>58</v>
      </c>
      <c r="C31" s="17" t="s">
        <v>59</v>
      </c>
      <c r="D31" s="18"/>
      <c r="E31" s="23">
        <v>0.03</v>
      </c>
      <c r="F31" s="19">
        <f t="shared" si="7"/>
        <v>7781184.0000000009</v>
      </c>
      <c r="G31" s="23">
        <v>0</v>
      </c>
      <c r="H31" s="24">
        <f t="shared" si="8"/>
        <v>0</v>
      </c>
      <c r="I31" s="23">
        <v>0.7</v>
      </c>
      <c r="J31" s="24">
        <f t="shared" si="11"/>
        <v>5446828.8000000007</v>
      </c>
      <c r="K31" s="32">
        <v>0.3</v>
      </c>
      <c r="L31" s="24">
        <f t="shared" si="13"/>
        <v>2334355.2000000002</v>
      </c>
      <c r="M31" s="27">
        <v>0.3</v>
      </c>
      <c r="N31" s="31">
        <f t="shared" si="5"/>
        <v>2334355.2000000002</v>
      </c>
      <c r="O31" s="23">
        <v>0</v>
      </c>
      <c r="P31" s="24">
        <f t="shared" si="10"/>
        <v>0</v>
      </c>
      <c r="Q31" s="27"/>
      <c r="R31" s="31">
        <f t="shared" si="6"/>
        <v>0</v>
      </c>
      <c r="S31" s="42">
        <v>1</v>
      </c>
      <c r="T31" s="45">
        <f t="shared" si="0"/>
        <v>1</v>
      </c>
      <c r="U31" s="10">
        <f t="shared" si="1"/>
        <v>7781184.0000000009</v>
      </c>
      <c r="V31" s="46">
        <f t="shared" si="2"/>
        <v>0</v>
      </c>
      <c r="W31" s="11">
        <f t="shared" si="3"/>
        <v>1</v>
      </c>
      <c r="X31" s="43">
        <v>1</v>
      </c>
      <c r="Y31" s="43">
        <f t="shared" si="4"/>
        <v>0</v>
      </c>
    </row>
    <row r="32" spans="1:25" s="3" customFormat="1">
      <c r="A32" s="6" t="s">
        <v>19</v>
      </c>
      <c r="B32" s="14" t="s">
        <v>60</v>
      </c>
      <c r="C32" s="17" t="s">
        <v>61</v>
      </c>
      <c r="D32" s="18"/>
      <c r="E32" s="23">
        <v>0.03</v>
      </c>
      <c r="F32" s="19">
        <f t="shared" si="7"/>
        <v>7781184.0000000009</v>
      </c>
      <c r="G32" s="23">
        <v>0</v>
      </c>
      <c r="H32" s="24">
        <f t="shared" si="8"/>
        <v>0</v>
      </c>
      <c r="I32" s="23">
        <v>0.7</v>
      </c>
      <c r="J32" s="24">
        <f t="shared" si="11"/>
        <v>5446828.8000000007</v>
      </c>
      <c r="K32" s="32">
        <v>0.3</v>
      </c>
      <c r="L32" s="24">
        <f t="shared" si="13"/>
        <v>2334355.2000000002</v>
      </c>
      <c r="M32" s="27">
        <v>0.25</v>
      </c>
      <c r="N32" s="31">
        <f t="shared" si="5"/>
        <v>1945296.0000000002</v>
      </c>
      <c r="O32" s="23">
        <v>0</v>
      </c>
      <c r="P32" s="24">
        <f t="shared" si="10"/>
        <v>0</v>
      </c>
      <c r="Q32" s="27"/>
      <c r="R32" s="31">
        <f t="shared" si="6"/>
        <v>0</v>
      </c>
      <c r="S32" s="42">
        <v>1</v>
      </c>
      <c r="T32" s="45">
        <f t="shared" si="0"/>
        <v>1</v>
      </c>
      <c r="U32" s="10">
        <f t="shared" si="1"/>
        <v>7781184.0000000009</v>
      </c>
      <c r="V32" s="46">
        <f t="shared" si="2"/>
        <v>0</v>
      </c>
      <c r="W32" s="11">
        <f t="shared" si="3"/>
        <v>0.95</v>
      </c>
      <c r="X32" s="43">
        <v>0.95</v>
      </c>
      <c r="Y32" s="43">
        <f t="shared" si="4"/>
        <v>0</v>
      </c>
    </row>
    <row r="33" spans="1:25" s="3" customFormat="1">
      <c r="A33" s="6" t="s">
        <v>19</v>
      </c>
      <c r="B33" s="14" t="s">
        <v>62</v>
      </c>
      <c r="C33" s="17" t="s">
        <v>63</v>
      </c>
      <c r="D33" s="18"/>
      <c r="E33" s="27">
        <v>0.03</v>
      </c>
      <c r="F33" s="19">
        <f t="shared" si="7"/>
        <v>7781184.0000000009</v>
      </c>
      <c r="G33" s="23">
        <v>0</v>
      </c>
      <c r="H33" s="24">
        <f t="shared" si="8"/>
        <v>0</v>
      </c>
      <c r="I33" s="23">
        <v>1</v>
      </c>
      <c r="J33" s="24">
        <f t="shared" si="11"/>
        <v>7781184.0000000009</v>
      </c>
      <c r="K33" s="32">
        <v>0</v>
      </c>
      <c r="L33" s="24">
        <f t="shared" si="13"/>
        <v>0</v>
      </c>
      <c r="M33" s="27">
        <v>0</v>
      </c>
      <c r="N33" s="31">
        <f t="shared" si="5"/>
        <v>0</v>
      </c>
      <c r="O33" s="23">
        <v>0</v>
      </c>
      <c r="P33" s="24">
        <f t="shared" si="10"/>
        <v>0</v>
      </c>
      <c r="Q33" s="27"/>
      <c r="R33" s="31">
        <f t="shared" si="6"/>
        <v>0</v>
      </c>
      <c r="S33" s="42">
        <v>1</v>
      </c>
      <c r="T33" s="45">
        <f t="shared" si="0"/>
        <v>1</v>
      </c>
      <c r="U33" s="10">
        <f t="shared" si="1"/>
        <v>7781184.0000000009</v>
      </c>
      <c r="V33" s="46">
        <f t="shared" si="2"/>
        <v>0</v>
      </c>
      <c r="W33" s="11">
        <f t="shared" si="3"/>
        <v>1</v>
      </c>
      <c r="X33" s="43">
        <v>1</v>
      </c>
      <c r="Y33" s="43">
        <f t="shared" si="4"/>
        <v>0</v>
      </c>
    </row>
    <row r="34" spans="1:25" s="3" customFormat="1">
      <c r="A34" s="6" t="s">
        <v>19</v>
      </c>
      <c r="B34" s="14" t="s">
        <v>64</v>
      </c>
      <c r="C34" s="17" t="s">
        <v>65</v>
      </c>
      <c r="D34" s="18"/>
      <c r="E34" s="27">
        <v>0.03</v>
      </c>
      <c r="F34" s="19">
        <f t="shared" si="7"/>
        <v>7781184.0000000009</v>
      </c>
      <c r="G34" s="23">
        <v>0</v>
      </c>
      <c r="H34" s="24">
        <f t="shared" si="8"/>
        <v>0</v>
      </c>
      <c r="I34" s="23">
        <v>1</v>
      </c>
      <c r="J34" s="24">
        <f t="shared" si="11"/>
        <v>7781184.0000000009</v>
      </c>
      <c r="K34" s="32">
        <v>0</v>
      </c>
      <c r="L34" s="24">
        <f t="shared" si="13"/>
        <v>0</v>
      </c>
      <c r="M34" s="27">
        <v>0</v>
      </c>
      <c r="N34" s="31">
        <f t="shared" si="5"/>
        <v>0</v>
      </c>
      <c r="O34" s="23">
        <v>0</v>
      </c>
      <c r="P34" s="24">
        <f t="shared" si="10"/>
        <v>0</v>
      </c>
      <c r="Q34" s="27"/>
      <c r="R34" s="31">
        <f t="shared" si="6"/>
        <v>0</v>
      </c>
      <c r="S34" s="42">
        <v>1</v>
      </c>
      <c r="T34" s="45">
        <f t="shared" si="0"/>
        <v>1</v>
      </c>
      <c r="U34" s="10">
        <f t="shared" si="1"/>
        <v>7781184.0000000009</v>
      </c>
      <c r="V34" s="46">
        <f t="shared" si="2"/>
        <v>0</v>
      </c>
      <c r="W34" s="11">
        <f t="shared" si="3"/>
        <v>1</v>
      </c>
      <c r="X34" s="43">
        <v>1</v>
      </c>
      <c r="Y34" s="43">
        <f t="shared" si="4"/>
        <v>0</v>
      </c>
    </row>
    <row r="35" spans="1:25" s="3" customFormat="1">
      <c r="A35" s="6" t="s">
        <v>19</v>
      </c>
      <c r="B35" s="14" t="s">
        <v>66</v>
      </c>
      <c r="C35" s="17" t="s">
        <v>67</v>
      </c>
      <c r="D35" s="18"/>
      <c r="E35" s="27">
        <v>0.02</v>
      </c>
      <c r="F35" s="19">
        <f t="shared" si="7"/>
        <v>5187456.0000000009</v>
      </c>
      <c r="G35" s="23">
        <v>0</v>
      </c>
      <c r="H35" s="24">
        <f t="shared" si="8"/>
        <v>0</v>
      </c>
      <c r="I35" s="23">
        <v>1</v>
      </c>
      <c r="J35" s="24">
        <f t="shared" si="11"/>
        <v>5187456.0000000009</v>
      </c>
      <c r="K35" s="32">
        <v>0</v>
      </c>
      <c r="L35" s="24">
        <f t="shared" si="13"/>
        <v>0</v>
      </c>
      <c r="M35" s="27">
        <v>0</v>
      </c>
      <c r="N35" s="31">
        <f t="shared" si="5"/>
        <v>0</v>
      </c>
      <c r="O35" s="23">
        <v>0</v>
      </c>
      <c r="P35" s="24">
        <f t="shared" si="10"/>
        <v>0</v>
      </c>
      <c r="Q35" s="27"/>
      <c r="R35" s="31">
        <f t="shared" si="6"/>
        <v>0</v>
      </c>
      <c r="S35" s="42">
        <v>1</v>
      </c>
      <c r="T35" s="45">
        <f t="shared" si="0"/>
        <v>1</v>
      </c>
      <c r="U35" s="10">
        <f t="shared" si="1"/>
        <v>5187456.0000000009</v>
      </c>
      <c r="V35" s="46">
        <f t="shared" si="2"/>
        <v>0</v>
      </c>
      <c r="W35" s="11">
        <f t="shared" si="3"/>
        <v>1</v>
      </c>
      <c r="X35" s="43">
        <v>1</v>
      </c>
      <c r="Y35" s="43">
        <f t="shared" si="4"/>
        <v>0</v>
      </c>
    </row>
    <row r="36" spans="1:25" s="3" customFormat="1">
      <c r="A36" s="6" t="s">
        <v>19</v>
      </c>
      <c r="B36" s="14" t="s">
        <v>68</v>
      </c>
      <c r="C36" s="17" t="s">
        <v>69</v>
      </c>
      <c r="D36" s="18"/>
      <c r="E36" s="27">
        <v>0.04</v>
      </c>
      <c r="F36" s="19">
        <f t="shared" si="7"/>
        <v>10374912.000000002</v>
      </c>
      <c r="G36" s="23">
        <v>0</v>
      </c>
      <c r="H36" s="24">
        <f t="shared" si="8"/>
        <v>0</v>
      </c>
      <c r="I36" s="23">
        <v>1</v>
      </c>
      <c r="J36" s="24">
        <f t="shared" si="11"/>
        <v>10374912.000000002</v>
      </c>
      <c r="K36" s="32">
        <v>0</v>
      </c>
      <c r="L36" s="24">
        <f t="shared" si="13"/>
        <v>0</v>
      </c>
      <c r="M36" s="27">
        <v>0</v>
      </c>
      <c r="N36" s="31">
        <f t="shared" si="5"/>
        <v>0</v>
      </c>
      <c r="O36" s="23">
        <v>0</v>
      </c>
      <c r="P36" s="24">
        <f t="shared" si="10"/>
        <v>0</v>
      </c>
      <c r="Q36" s="27"/>
      <c r="R36" s="31">
        <f t="shared" si="6"/>
        <v>0</v>
      </c>
      <c r="S36" s="42">
        <v>1</v>
      </c>
      <c r="T36" s="45">
        <f t="shared" si="0"/>
        <v>1</v>
      </c>
      <c r="U36" s="10">
        <f t="shared" si="1"/>
        <v>10374912.000000002</v>
      </c>
      <c r="V36" s="46">
        <f t="shared" si="2"/>
        <v>0</v>
      </c>
      <c r="W36" s="11">
        <f t="shared" si="3"/>
        <v>1</v>
      </c>
      <c r="X36" s="43">
        <v>1</v>
      </c>
      <c r="Y36" s="43">
        <f t="shared" si="4"/>
        <v>0</v>
      </c>
    </row>
    <row r="37" spans="1:25" s="3" customFormat="1">
      <c r="A37" s="6" t="s">
        <v>19</v>
      </c>
      <c r="B37" s="14" t="s">
        <v>70</v>
      </c>
      <c r="C37" s="17" t="s">
        <v>71</v>
      </c>
      <c r="D37" s="18"/>
      <c r="E37" s="27">
        <v>0.02</v>
      </c>
      <c r="F37" s="19">
        <f t="shared" si="7"/>
        <v>5187456.0000000009</v>
      </c>
      <c r="G37" s="23">
        <v>0</v>
      </c>
      <c r="H37" s="24">
        <f t="shared" si="8"/>
        <v>0</v>
      </c>
      <c r="I37" s="23">
        <v>1</v>
      </c>
      <c r="J37" s="24">
        <f t="shared" si="11"/>
        <v>5187456.0000000009</v>
      </c>
      <c r="K37" s="32">
        <v>0</v>
      </c>
      <c r="L37" s="24">
        <f t="shared" si="13"/>
        <v>0</v>
      </c>
      <c r="M37" s="27">
        <v>0</v>
      </c>
      <c r="N37" s="31">
        <f t="shared" si="5"/>
        <v>0</v>
      </c>
      <c r="O37" s="23">
        <v>0</v>
      </c>
      <c r="P37" s="24">
        <f t="shared" si="10"/>
        <v>0</v>
      </c>
      <c r="Q37" s="27"/>
      <c r="R37" s="31">
        <f t="shared" si="6"/>
        <v>0</v>
      </c>
      <c r="S37" s="42">
        <v>1</v>
      </c>
      <c r="T37" s="45">
        <f t="shared" si="0"/>
        <v>1</v>
      </c>
      <c r="U37" s="10">
        <f t="shared" si="1"/>
        <v>5187456.0000000009</v>
      </c>
      <c r="V37" s="46">
        <f t="shared" si="2"/>
        <v>0</v>
      </c>
      <c r="W37" s="11">
        <f t="shared" si="3"/>
        <v>1</v>
      </c>
      <c r="X37" s="43">
        <v>1</v>
      </c>
      <c r="Y37" s="43">
        <f t="shared" si="4"/>
        <v>0</v>
      </c>
    </row>
    <row r="38" spans="1:25" s="3" customFormat="1">
      <c r="A38" s="6" t="s">
        <v>19</v>
      </c>
      <c r="B38" s="14" t="s">
        <v>72</v>
      </c>
      <c r="C38" s="17" t="s">
        <v>73</v>
      </c>
      <c r="D38" s="18"/>
      <c r="E38" s="27">
        <v>0.02</v>
      </c>
      <c r="F38" s="19">
        <f t="shared" si="7"/>
        <v>5187456.0000000009</v>
      </c>
      <c r="G38" s="23">
        <v>0</v>
      </c>
      <c r="H38" s="24">
        <f t="shared" si="8"/>
        <v>0</v>
      </c>
      <c r="I38" s="23">
        <v>1</v>
      </c>
      <c r="J38" s="24">
        <f t="shared" si="11"/>
        <v>5187456.0000000009</v>
      </c>
      <c r="K38" s="32">
        <v>0</v>
      </c>
      <c r="L38" s="24">
        <f t="shared" si="13"/>
        <v>0</v>
      </c>
      <c r="M38" s="27">
        <v>0</v>
      </c>
      <c r="N38" s="31">
        <f t="shared" si="5"/>
        <v>0</v>
      </c>
      <c r="O38" s="23">
        <v>0</v>
      </c>
      <c r="P38" s="24">
        <f t="shared" si="10"/>
        <v>0</v>
      </c>
      <c r="Q38" s="27"/>
      <c r="R38" s="31">
        <f t="shared" si="6"/>
        <v>0</v>
      </c>
      <c r="S38" s="42">
        <v>1</v>
      </c>
      <c r="T38" s="45">
        <f t="shared" si="0"/>
        <v>1</v>
      </c>
      <c r="U38" s="10">
        <f t="shared" si="1"/>
        <v>5187456.0000000009</v>
      </c>
      <c r="V38" s="46">
        <f t="shared" si="2"/>
        <v>0</v>
      </c>
      <c r="W38" s="11">
        <f t="shared" si="3"/>
        <v>1</v>
      </c>
      <c r="X38" s="43">
        <v>1</v>
      </c>
      <c r="Y38" s="43">
        <f t="shared" si="4"/>
        <v>0</v>
      </c>
    </row>
    <row r="39" spans="1:25" s="3" customFormat="1">
      <c r="A39" s="6" t="s">
        <v>19</v>
      </c>
      <c r="B39" s="14" t="s">
        <v>74</v>
      </c>
      <c r="C39" s="17" t="s">
        <v>75</v>
      </c>
      <c r="D39" s="18"/>
      <c r="E39" s="27">
        <v>0.01</v>
      </c>
      <c r="F39" s="19">
        <f t="shared" si="7"/>
        <v>2593728.0000000005</v>
      </c>
      <c r="G39" s="23">
        <v>0</v>
      </c>
      <c r="H39" s="24">
        <f t="shared" si="8"/>
        <v>0</v>
      </c>
      <c r="I39" s="23">
        <v>0.95</v>
      </c>
      <c r="J39" s="24">
        <f t="shared" si="11"/>
        <v>2464041.6000000006</v>
      </c>
      <c r="K39" s="32">
        <v>0.05</v>
      </c>
      <c r="L39" s="24">
        <f t="shared" si="13"/>
        <v>129686.40000000002</v>
      </c>
      <c r="M39" s="27">
        <v>0.05</v>
      </c>
      <c r="N39" s="31">
        <f t="shared" si="5"/>
        <v>129686.40000000002</v>
      </c>
      <c r="O39" s="23">
        <v>0</v>
      </c>
      <c r="P39" s="24">
        <f t="shared" si="10"/>
        <v>0</v>
      </c>
      <c r="Q39" s="27"/>
      <c r="R39" s="31">
        <f t="shared" si="6"/>
        <v>0</v>
      </c>
      <c r="S39" s="42">
        <v>1</v>
      </c>
      <c r="T39" s="45">
        <f t="shared" si="0"/>
        <v>1</v>
      </c>
      <c r="U39" s="10">
        <f t="shared" si="1"/>
        <v>2593728.0000000005</v>
      </c>
      <c r="V39" s="46">
        <f t="shared" si="2"/>
        <v>0</v>
      </c>
      <c r="W39" s="11">
        <f t="shared" si="3"/>
        <v>1</v>
      </c>
      <c r="X39" s="43">
        <v>1</v>
      </c>
      <c r="Y39" s="43">
        <f t="shared" si="4"/>
        <v>0</v>
      </c>
    </row>
    <row r="40" spans="1:25" s="3" customFormat="1">
      <c r="A40" s="6" t="s">
        <v>19</v>
      </c>
      <c r="B40" s="14" t="s">
        <v>76</v>
      </c>
      <c r="C40" s="17" t="s">
        <v>77</v>
      </c>
      <c r="D40" s="18"/>
      <c r="E40" s="28">
        <v>5.0000000000000001E-3</v>
      </c>
      <c r="F40" s="19">
        <f t="shared" si="7"/>
        <v>1296864.0000000002</v>
      </c>
      <c r="G40" s="23">
        <v>0</v>
      </c>
      <c r="H40" s="24">
        <f t="shared" si="8"/>
        <v>0</v>
      </c>
      <c r="I40" s="23">
        <v>1</v>
      </c>
      <c r="J40" s="24">
        <f t="shared" si="11"/>
        <v>1296864.0000000002</v>
      </c>
      <c r="K40" s="32">
        <v>0</v>
      </c>
      <c r="L40" s="24">
        <f t="shared" si="13"/>
        <v>0</v>
      </c>
      <c r="M40" s="27">
        <v>0</v>
      </c>
      <c r="N40" s="31">
        <f t="shared" si="5"/>
        <v>0</v>
      </c>
      <c r="O40" s="23">
        <v>0</v>
      </c>
      <c r="P40" s="24">
        <f t="shared" si="10"/>
        <v>0</v>
      </c>
      <c r="Q40" s="27"/>
      <c r="R40" s="31">
        <f t="shared" si="6"/>
        <v>0</v>
      </c>
      <c r="S40" s="42">
        <v>1</v>
      </c>
      <c r="T40" s="45">
        <f t="shared" si="0"/>
        <v>1</v>
      </c>
      <c r="U40" s="10">
        <f t="shared" si="1"/>
        <v>1296864.0000000002</v>
      </c>
      <c r="V40" s="46">
        <f t="shared" si="2"/>
        <v>0</v>
      </c>
      <c r="W40" s="11">
        <f t="shared" si="3"/>
        <v>1</v>
      </c>
      <c r="X40" s="43">
        <v>1</v>
      </c>
      <c r="Y40" s="43">
        <f t="shared" si="4"/>
        <v>0</v>
      </c>
    </row>
    <row r="41" spans="1:25" s="3" customFormat="1">
      <c r="A41" s="6" t="s">
        <v>19</v>
      </c>
      <c r="B41" s="14" t="s">
        <v>78</v>
      </c>
      <c r="C41" s="17" t="s">
        <v>79</v>
      </c>
      <c r="D41" s="18"/>
      <c r="E41" s="28">
        <v>5.0000000000000001E-3</v>
      </c>
      <c r="F41" s="19">
        <f t="shared" si="7"/>
        <v>1296864.0000000002</v>
      </c>
      <c r="G41" s="23">
        <v>0</v>
      </c>
      <c r="H41" s="24">
        <f t="shared" si="8"/>
        <v>0</v>
      </c>
      <c r="I41" s="23">
        <v>0</v>
      </c>
      <c r="J41" s="24">
        <f t="shared" si="11"/>
        <v>0</v>
      </c>
      <c r="K41" s="32">
        <v>1</v>
      </c>
      <c r="L41" s="24">
        <f t="shared" si="13"/>
        <v>1296864.0000000002</v>
      </c>
      <c r="M41" s="27">
        <v>1</v>
      </c>
      <c r="N41" s="31">
        <f t="shared" si="5"/>
        <v>1296864.0000000002</v>
      </c>
      <c r="O41" s="23">
        <v>0</v>
      </c>
      <c r="P41" s="24">
        <f t="shared" si="10"/>
        <v>0</v>
      </c>
      <c r="Q41" s="27"/>
      <c r="R41" s="31">
        <f t="shared" si="6"/>
        <v>0</v>
      </c>
      <c r="S41" s="42">
        <v>1</v>
      </c>
      <c r="T41" s="45">
        <f t="shared" si="0"/>
        <v>1</v>
      </c>
      <c r="U41" s="10">
        <f t="shared" si="1"/>
        <v>1296864.0000000002</v>
      </c>
      <c r="V41" s="46">
        <f t="shared" si="2"/>
        <v>0</v>
      </c>
      <c r="W41" s="11">
        <f t="shared" si="3"/>
        <v>1</v>
      </c>
      <c r="X41" s="43">
        <v>1</v>
      </c>
      <c r="Y41" s="43">
        <f t="shared" si="4"/>
        <v>0</v>
      </c>
    </row>
    <row r="42" spans="1:25" s="119" customFormat="1" ht="21.95" customHeight="1">
      <c r="A42" s="105"/>
      <c r="B42" s="106" t="s">
        <v>127</v>
      </c>
      <c r="C42" s="120" t="s">
        <v>128</v>
      </c>
      <c r="D42" s="108">
        <f>+D3*0.27</f>
        <v>259372800.00000003</v>
      </c>
      <c r="E42" s="108"/>
      <c r="F42" s="109"/>
      <c r="G42" s="110"/>
      <c r="H42" s="109"/>
      <c r="I42" s="110"/>
      <c r="J42" s="109"/>
      <c r="K42" s="111">
        <v>0</v>
      </c>
      <c r="L42" s="109"/>
      <c r="M42" s="112">
        <v>0</v>
      </c>
      <c r="N42" s="113">
        <f t="shared" si="5"/>
        <v>0</v>
      </c>
      <c r="O42" s="109">
        <v>0</v>
      </c>
      <c r="P42" s="109"/>
      <c r="Q42" s="112"/>
      <c r="R42" s="113">
        <f t="shared" si="6"/>
        <v>0</v>
      </c>
      <c r="S42" s="114"/>
      <c r="T42" s="115">
        <f t="shared" si="0"/>
        <v>0</v>
      </c>
      <c r="U42" s="116">
        <f t="shared" si="1"/>
        <v>0</v>
      </c>
      <c r="V42" s="117">
        <f t="shared" si="2"/>
        <v>0</v>
      </c>
      <c r="W42" s="118">
        <f t="shared" si="3"/>
        <v>0</v>
      </c>
      <c r="X42" s="115">
        <v>0</v>
      </c>
      <c r="Y42" s="43">
        <f t="shared" si="4"/>
        <v>0</v>
      </c>
    </row>
    <row r="43" spans="1:25" s="3" customFormat="1" ht="15" customHeight="1">
      <c r="A43" s="6" t="s">
        <v>129</v>
      </c>
      <c r="B43" s="14" t="s">
        <v>11</v>
      </c>
      <c r="C43" s="17" t="s">
        <v>130</v>
      </c>
      <c r="D43" s="18"/>
      <c r="E43" s="27">
        <v>0.03</v>
      </c>
      <c r="F43" s="19">
        <f>+E43*$D$42</f>
        <v>7781184.0000000009</v>
      </c>
      <c r="G43" s="23">
        <v>0.8</v>
      </c>
      <c r="H43" s="24">
        <f>+G43*$F43</f>
        <v>6224947.2000000011</v>
      </c>
      <c r="I43" s="23">
        <v>0</v>
      </c>
      <c r="J43" s="24">
        <f>+I43*$F43</f>
        <v>0</v>
      </c>
      <c r="K43" s="32">
        <v>0</v>
      </c>
      <c r="L43" s="24">
        <f>+K43*$F43</f>
        <v>0</v>
      </c>
      <c r="M43" s="27">
        <v>0</v>
      </c>
      <c r="N43" s="31">
        <f t="shared" si="5"/>
        <v>0</v>
      </c>
      <c r="O43" s="23">
        <v>0</v>
      </c>
      <c r="P43" s="24">
        <f t="shared" ref="P43:P51" si="14">+O43*$F43</f>
        <v>0</v>
      </c>
      <c r="Q43" s="27"/>
      <c r="R43" s="31">
        <f t="shared" si="6"/>
        <v>0</v>
      </c>
      <c r="S43" s="42">
        <v>0.8</v>
      </c>
      <c r="T43" s="45">
        <f t="shared" si="0"/>
        <v>0.8</v>
      </c>
      <c r="U43" s="10">
        <f t="shared" si="1"/>
        <v>6224947.2000000011</v>
      </c>
      <c r="V43" s="46">
        <f t="shared" si="2"/>
        <v>1556236.7999999998</v>
      </c>
      <c r="W43" s="11">
        <f t="shared" si="3"/>
        <v>0.8</v>
      </c>
      <c r="X43" s="43">
        <v>0.8</v>
      </c>
      <c r="Y43" s="43">
        <f t="shared" si="4"/>
        <v>0</v>
      </c>
    </row>
    <row r="44" spans="1:25" s="3" customFormat="1" ht="15" customHeight="1">
      <c r="A44" s="6" t="s">
        <v>129</v>
      </c>
      <c r="B44" s="14" t="s">
        <v>13</v>
      </c>
      <c r="C44" s="17" t="s">
        <v>131</v>
      </c>
      <c r="D44" s="18"/>
      <c r="E44" s="27"/>
      <c r="F44" s="19"/>
      <c r="G44" s="23">
        <v>0</v>
      </c>
      <c r="H44" s="24">
        <f>+G44*F43</f>
        <v>0</v>
      </c>
      <c r="I44" s="23">
        <v>0.2</v>
      </c>
      <c r="J44" s="24">
        <f>+I44*F43</f>
        <v>1556236.8000000003</v>
      </c>
      <c r="K44" s="32">
        <v>0</v>
      </c>
      <c r="L44" s="24">
        <f>+K44*F43</f>
        <v>0</v>
      </c>
      <c r="M44" s="27">
        <v>0</v>
      </c>
      <c r="N44" s="31">
        <f t="shared" si="5"/>
        <v>0</v>
      </c>
      <c r="O44" s="23">
        <v>0</v>
      </c>
      <c r="P44" s="24">
        <f t="shared" si="14"/>
        <v>0</v>
      </c>
      <c r="Q44" s="27"/>
      <c r="R44" s="31">
        <f t="shared" si="6"/>
        <v>0</v>
      </c>
      <c r="S44" s="42">
        <v>0.2</v>
      </c>
      <c r="T44" s="45">
        <f t="shared" si="0"/>
        <v>0.2</v>
      </c>
      <c r="U44" s="10">
        <f t="shared" si="1"/>
        <v>1556236.8000000003</v>
      </c>
      <c r="V44" s="46">
        <f t="shared" si="2"/>
        <v>-1556236.8000000003</v>
      </c>
      <c r="W44" s="11">
        <f t="shared" si="3"/>
        <v>0.2</v>
      </c>
      <c r="X44" s="43">
        <v>0.2</v>
      </c>
      <c r="Y44" s="43">
        <f t="shared" si="4"/>
        <v>0</v>
      </c>
    </row>
    <row r="45" spans="1:25" s="3" customFormat="1" ht="15" customHeight="1">
      <c r="A45" s="6" t="s">
        <v>129</v>
      </c>
      <c r="B45" s="14" t="s">
        <v>22</v>
      </c>
      <c r="C45" s="17" t="s">
        <v>132</v>
      </c>
      <c r="D45" s="18"/>
      <c r="E45" s="27">
        <v>0.02</v>
      </c>
      <c r="F45" s="19">
        <f>+E45*$D$42</f>
        <v>5187456.0000000009</v>
      </c>
      <c r="G45" s="23">
        <v>0.8</v>
      </c>
      <c r="H45" s="24">
        <f>+G45*$F45</f>
        <v>4149964.8000000007</v>
      </c>
      <c r="I45" s="23">
        <v>0</v>
      </c>
      <c r="J45" s="24">
        <f>+I45*$F45</f>
        <v>0</v>
      </c>
      <c r="K45" s="32">
        <v>0</v>
      </c>
      <c r="L45" s="24">
        <f>+K45*$F45</f>
        <v>0</v>
      </c>
      <c r="M45" s="27">
        <v>0</v>
      </c>
      <c r="N45" s="31">
        <f t="shared" si="5"/>
        <v>0</v>
      </c>
      <c r="O45" s="23">
        <v>0</v>
      </c>
      <c r="P45" s="24">
        <f t="shared" si="14"/>
        <v>0</v>
      </c>
      <c r="Q45" s="27"/>
      <c r="R45" s="31">
        <f t="shared" si="6"/>
        <v>0</v>
      </c>
      <c r="S45" s="42">
        <v>0.8</v>
      </c>
      <c r="T45" s="45">
        <f t="shared" si="0"/>
        <v>0.8</v>
      </c>
      <c r="U45" s="10">
        <f t="shared" si="1"/>
        <v>4149964.8000000007</v>
      </c>
      <c r="V45" s="46">
        <f t="shared" si="2"/>
        <v>1037491.2000000002</v>
      </c>
      <c r="W45" s="11">
        <f t="shared" si="3"/>
        <v>0.8</v>
      </c>
      <c r="X45" s="43">
        <v>0.8</v>
      </c>
      <c r="Y45" s="43">
        <f t="shared" si="4"/>
        <v>0</v>
      </c>
    </row>
    <row r="46" spans="1:25" s="3" customFormat="1" ht="15" customHeight="1">
      <c r="A46" s="6" t="s">
        <v>129</v>
      </c>
      <c r="B46" s="14" t="s">
        <v>24</v>
      </c>
      <c r="C46" s="17" t="s">
        <v>133</v>
      </c>
      <c r="D46" s="18"/>
      <c r="E46" s="27"/>
      <c r="F46" s="19"/>
      <c r="G46" s="23">
        <v>0</v>
      </c>
      <c r="H46" s="24">
        <f>+G46*F45</f>
        <v>0</v>
      </c>
      <c r="I46" s="23">
        <v>0.2</v>
      </c>
      <c r="J46" s="24">
        <f>+I46*F45</f>
        <v>1037491.2000000002</v>
      </c>
      <c r="K46" s="32">
        <v>0</v>
      </c>
      <c r="L46" s="24">
        <f>+K46*$F46</f>
        <v>0</v>
      </c>
      <c r="M46" s="27">
        <v>0</v>
      </c>
      <c r="N46" s="31">
        <f t="shared" si="5"/>
        <v>0</v>
      </c>
      <c r="O46" s="23">
        <v>0</v>
      </c>
      <c r="P46" s="24">
        <f t="shared" si="14"/>
        <v>0</v>
      </c>
      <c r="Q46" s="27"/>
      <c r="R46" s="31">
        <f t="shared" si="6"/>
        <v>0</v>
      </c>
      <c r="S46" s="42">
        <v>0.2</v>
      </c>
      <c r="T46" s="45">
        <f t="shared" si="0"/>
        <v>0.2</v>
      </c>
      <c r="U46" s="10">
        <f t="shared" si="1"/>
        <v>1037491.2000000002</v>
      </c>
      <c r="V46" s="46">
        <f t="shared" si="2"/>
        <v>-1037491.2000000002</v>
      </c>
      <c r="W46" s="11">
        <f t="shared" si="3"/>
        <v>0.2</v>
      </c>
      <c r="X46" s="43">
        <v>0.2</v>
      </c>
      <c r="Y46" s="43">
        <f t="shared" si="4"/>
        <v>0</v>
      </c>
    </row>
    <row r="47" spans="1:25" s="3" customFormat="1" ht="15" customHeight="1">
      <c r="A47" s="6" t="s">
        <v>129</v>
      </c>
      <c r="B47" s="14" t="s">
        <v>26</v>
      </c>
      <c r="C47" s="17" t="s">
        <v>134</v>
      </c>
      <c r="D47" s="18"/>
      <c r="E47" s="27">
        <v>0.03</v>
      </c>
      <c r="F47" s="19">
        <f>+E47*$D$42</f>
        <v>7781184.0000000009</v>
      </c>
      <c r="G47" s="23">
        <v>0.5333</v>
      </c>
      <c r="H47" s="24">
        <f>+G47*$F47</f>
        <v>4149705.4272000003</v>
      </c>
      <c r="I47" s="23">
        <v>0.26669999999999999</v>
      </c>
      <c r="J47" s="24">
        <f>+I47*$F47</f>
        <v>2075241.7728000002</v>
      </c>
      <c r="K47" s="32">
        <v>0</v>
      </c>
      <c r="L47" s="24">
        <f>+K47*$F47</f>
        <v>0</v>
      </c>
      <c r="M47" s="27">
        <v>0</v>
      </c>
      <c r="N47" s="31">
        <f t="shared" si="5"/>
        <v>0</v>
      </c>
      <c r="O47" s="23">
        <v>0</v>
      </c>
      <c r="P47" s="24">
        <f t="shared" si="14"/>
        <v>0</v>
      </c>
      <c r="Q47" s="27"/>
      <c r="R47" s="31">
        <f t="shared" si="6"/>
        <v>0</v>
      </c>
      <c r="S47" s="42">
        <v>0.8</v>
      </c>
      <c r="T47" s="45">
        <f t="shared" si="0"/>
        <v>0.8</v>
      </c>
      <c r="U47" s="10">
        <f t="shared" si="1"/>
        <v>6224947.2000000002</v>
      </c>
      <c r="V47" s="46">
        <f t="shared" si="2"/>
        <v>1556236.8000000007</v>
      </c>
      <c r="W47" s="11">
        <f t="shared" si="3"/>
        <v>0.8</v>
      </c>
      <c r="X47" s="43">
        <v>0.8</v>
      </c>
      <c r="Y47" s="43">
        <f t="shared" si="4"/>
        <v>0</v>
      </c>
    </row>
    <row r="48" spans="1:25" s="3" customFormat="1" ht="15" customHeight="1">
      <c r="A48" s="6" t="s">
        <v>129</v>
      </c>
      <c r="B48" s="14" t="s">
        <v>28</v>
      </c>
      <c r="C48" s="17" t="s">
        <v>135</v>
      </c>
      <c r="D48" s="18"/>
      <c r="E48" s="27"/>
      <c r="F48" s="19"/>
      <c r="G48" s="23">
        <v>0</v>
      </c>
      <c r="H48" s="24">
        <f>+G48*F47</f>
        <v>0</v>
      </c>
      <c r="I48" s="23">
        <v>0.2</v>
      </c>
      <c r="J48" s="24">
        <f>+I48*F47</f>
        <v>1556236.8000000003</v>
      </c>
      <c r="K48" s="32">
        <v>0</v>
      </c>
      <c r="L48" s="24">
        <f>+K48*F47</f>
        <v>0</v>
      </c>
      <c r="M48" s="27">
        <v>0</v>
      </c>
      <c r="N48" s="31">
        <f t="shared" si="5"/>
        <v>0</v>
      </c>
      <c r="O48" s="23">
        <v>0</v>
      </c>
      <c r="P48" s="24">
        <f t="shared" si="14"/>
        <v>0</v>
      </c>
      <c r="Q48" s="27"/>
      <c r="R48" s="31">
        <f t="shared" si="6"/>
        <v>0</v>
      </c>
      <c r="S48" s="42">
        <v>0.2</v>
      </c>
      <c r="T48" s="45">
        <f t="shared" si="0"/>
        <v>0.2</v>
      </c>
      <c r="U48" s="10">
        <f t="shared" si="1"/>
        <v>1556236.8000000003</v>
      </c>
      <c r="V48" s="46">
        <f t="shared" si="2"/>
        <v>-1556236.8000000003</v>
      </c>
      <c r="W48" s="11">
        <f t="shared" si="3"/>
        <v>0.2</v>
      </c>
      <c r="X48" s="43">
        <v>0.2</v>
      </c>
      <c r="Y48" s="43">
        <f t="shared" si="4"/>
        <v>0</v>
      </c>
    </row>
    <row r="49" spans="1:25" s="3" customFormat="1" ht="15" customHeight="1">
      <c r="A49" s="6" t="s">
        <v>129</v>
      </c>
      <c r="B49" s="14" t="s">
        <v>30</v>
      </c>
      <c r="C49" s="17" t="s">
        <v>136</v>
      </c>
      <c r="D49" s="18"/>
      <c r="E49" s="27">
        <v>0.03</v>
      </c>
      <c r="F49" s="19">
        <f>+E49*$D$42</f>
        <v>7781184.0000000009</v>
      </c>
      <c r="G49" s="23">
        <v>0</v>
      </c>
      <c r="H49" s="24">
        <f>+G49*$F49</f>
        <v>0</v>
      </c>
      <c r="I49" s="23">
        <v>0.53400000000000003</v>
      </c>
      <c r="J49" s="24">
        <f>+I49*$F49</f>
        <v>4155152.2560000005</v>
      </c>
      <c r="K49" s="32">
        <v>0.26600000000000001</v>
      </c>
      <c r="L49" s="24">
        <f>+K49*$F49</f>
        <v>2069794.9440000004</v>
      </c>
      <c r="M49" s="27">
        <v>0.26600000000000001</v>
      </c>
      <c r="N49" s="31">
        <f t="shared" si="5"/>
        <v>2069794.9440000004</v>
      </c>
      <c r="O49" s="23">
        <v>0</v>
      </c>
      <c r="P49" s="24">
        <f t="shared" si="14"/>
        <v>0</v>
      </c>
      <c r="Q49" s="27"/>
      <c r="R49" s="31">
        <f t="shared" si="6"/>
        <v>0</v>
      </c>
      <c r="S49" s="42">
        <v>0.8</v>
      </c>
      <c r="T49" s="45">
        <f t="shared" si="0"/>
        <v>0.8</v>
      </c>
      <c r="U49" s="10">
        <f t="shared" si="1"/>
        <v>6224947.2000000011</v>
      </c>
      <c r="V49" s="46">
        <f t="shared" si="2"/>
        <v>1556236.7999999998</v>
      </c>
      <c r="W49" s="11">
        <f t="shared" si="3"/>
        <v>0.8</v>
      </c>
      <c r="X49" s="43">
        <v>0.8</v>
      </c>
      <c r="Y49" s="43">
        <f t="shared" si="4"/>
        <v>0</v>
      </c>
    </row>
    <row r="50" spans="1:25" s="3" customFormat="1" ht="15" customHeight="1">
      <c r="A50" s="6" t="s">
        <v>129</v>
      </c>
      <c r="B50" s="14" t="s">
        <v>32</v>
      </c>
      <c r="C50" s="17" t="s">
        <v>137</v>
      </c>
      <c r="D50" s="18"/>
      <c r="E50" s="27"/>
      <c r="F50" s="19"/>
      <c r="G50" s="23">
        <v>0</v>
      </c>
      <c r="H50" s="24">
        <f>+G50*F49</f>
        <v>0</v>
      </c>
      <c r="I50" s="23">
        <v>0.06</v>
      </c>
      <c r="J50" s="24">
        <f>+I50*F49</f>
        <v>466871.04000000004</v>
      </c>
      <c r="K50" s="32">
        <v>0.14000000000000001</v>
      </c>
      <c r="L50" s="24">
        <f>+K50*F49</f>
        <v>1089365.7600000002</v>
      </c>
      <c r="M50" s="27">
        <v>0.14000000000000001</v>
      </c>
      <c r="N50" s="31">
        <f>M50*F49</f>
        <v>1089365.7600000002</v>
      </c>
      <c r="O50" s="23">
        <v>0</v>
      </c>
      <c r="P50" s="24">
        <f t="shared" si="14"/>
        <v>0</v>
      </c>
      <c r="Q50" s="27"/>
      <c r="R50" s="31">
        <f t="shared" si="6"/>
        <v>0</v>
      </c>
      <c r="S50" s="42">
        <v>0.2</v>
      </c>
      <c r="T50" s="45">
        <f t="shared" si="0"/>
        <v>0.2</v>
      </c>
      <c r="U50" s="10">
        <f t="shared" si="1"/>
        <v>1556236.8000000003</v>
      </c>
      <c r="V50" s="46">
        <f t="shared" si="2"/>
        <v>-1556236.8000000003</v>
      </c>
      <c r="W50" s="11">
        <f t="shared" si="3"/>
        <v>0.2</v>
      </c>
      <c r="X50" s="43">
        <v>0.2</v>
      </c>
      <c r="Y50" s="43">
        <f t="shared" si="4"/>
        <v>0</v>
      </c>
    </row>
    <row r="51" spans="1:25" s="3" customFormat="1" ht="15" customHeight="1">
      <c r="A51" s="6" t="s">
        <v>129</v>
      </c>
      <c r="B51" s="14" t="s">
        <v>34</v>
      </c>
      <c r="C51" s="17" t="s">
        <v>138</v>
      </c>
      <c r="D51" s="18"/>
      <c r="E51" s="27">
        <v>0.1</v>
      </c>
      <c r="F51" s="19">
        <f>+E51*$D$42</f>
        <v>25937280.000000004</v>
      </c>
      <c r="G51" s="23">
        <v>0.25</v>
      </c>
      <c r="H51" s="24">
        <f>+G51*$F51</f>
        <v>6484320.0000000009</v>
      </c>
      <c r="I51" s="23">
        <v>0.02</v>
      </c>
      <c r="J51" s="24">
        <f>+I51*F51</f>
        <v>518745.60000000009</v>
      </c>
      <c r="K51" s="32">
        <v>0.53</v>
      </c>
      <c r="L51" s="24">
        <f>+K51*F51</f>
        <v>13746758.400000002</v>
      </c>
      <c r="M51" s="27">
        <v>0.53</v>
      </c>
      <c r="N51" s="31">
        <f t="shared" si="5"/>
        <v>13746758.400000002</v>
      </c>
      <c r="O51" s="23">
        <v>0</v>
      </c>
      <c r="P51" s="24">
        <f t="shared" si="14"/>
        <v>0</v>
      </c>
      <c r="Q51" s="27"/>
      <c r="R51" s="31">
        <f t="shared" si="6"/>
        <v>0</v>
      </c>
      <c r="S51" s="42">
        <v>0.8</v>
      </c>
      <c r="T51" s="45">
        <f t="shared" si="0"/>
        <v>0.8</v>
      </c>
      <c r="U51" s="10">
        <f t="shared" si="1"/>
        <v>20749824.000000004</v>
      </c>
      <c r="V51" s="46">
        <f t="shared" si="2"/>
        <v>5187456</v>
      </c>
      <c r="W51" s="11">
        <f t="shared" si="3"/>
        <v>0.8</v>
      </c>
      <c r="X51" s="43">
        <v>0.8</v>
      </c>
      <c r="Y51" s="43">
        <f t="shared" si="4"/>
        <v>0</v>
      </c>
    </row>
    <row r="52" spans="1:25" s="3" customFormat="1" ht="15" customHeight="1">
      <c r="A52" s="6" t="s">
        <v>129</v>
      </c>
      <c r="B52" s="14" t="s">
        <v>36</v>
      </c>
      <c r="C52" s="17" t="s">
        <v>139</v>
      </c>
      <c r="D52" s="18"/>
      <c r="E52" s="27"/>
      <c r="F52" s="19"/>
      <c r="G52" s="23">
        <v>0</v>
      </c>
      <c r="H52" s="24"/>
      <c r="I52" s="23">
        <v>0.06</v>
      </c>
      <c r="J52" s="24">
        <f>+I52*F51</f>
        <v>1556236.8000000003</v>
      </c>
      <c r="K52" s="32">
        <v>0.14000000000000001</v>
      </c>
      <c r="L52" s="24">
        <f>+K52*F51</f>
        <v>3631219.2000000007</v>
      </c>
      <c r="M52" s="27">
        <v>0.14000000000000001</v>
      </c>
      <c r="N52" s="31">
        <f>M52*F51</f>
        <v>3631219.2000000007</v>
      </c>
      <c r="O52" s="23"/>
      <c r="P52" s="24">
        <f>+O52*F51</f>
        <v>0</v>
      </c>
      <c r="Q52" s="27"/>
      <c r="R52" s="31">
        <f t="shared" si="6"/>
        <v>0</v>
      </c>
      <c r="S52" s="42">
        <v>0.2</v>
      </c>
      <c r="T52" s="45">
        <f t="shared" si="0"/>
        <v>0.2</v>
      </c>
      <c r="U52" s="10">
        <f t="shared" si="1"/>
        <v>5187456.0000000009</v>
      </c>
      <c r="V52" s="46">
        <f t="shared" si="2"/>
        <v>-5187456.0000000009</v>
      </c>
      <c r="W52" s="11">
        <f t="shared" si="3"/>
        <v>0.2</v>
      </c>
      <c r="X52" s="43">
        <v>0.2</v>
      </c>
      <c r="Y52" s="43">
        <f t="shared" si="4"/>
        <v>0</v>
      </c>
    </row>
    <row r="53" spans="1:25" s="3" customFormat="1" ht="15" customHeight="1">
      <c r="A53" s="6" t="s">
        <v>129</v>
      </c>
      <c r="B53" s="14" t="s">
        <v>38</v>
      </c>
      <c r="C53" s="17" t="s">
        <v>140</v>
      </c>
      <c r="D53" s="18"/>
      <c r="E53" s="27">
        <v>0.04</v>
      </c>
      <c r="F53" s="19">
        <f t="shared" ref="F53:F57" si="15">+E53*$D$42</f>
        <v>10374912.000000002</v>
      </c>
      <c r="G53" s="23">
        <v>0</v>
      </c>
      <c r="H53" s="24">
        <f>+G53*$F53</f>
        <v>0</v>
      </c>
      <c r="I53" s="23">
        <v>0.48399999999999999</v>
      </c>
      <c r="J53" s="24">
        <f>+I53*$F53</f>
        <v>5021457.4080000008</v>
      </c>
      <c r="K53" s="32">
        <v>0.316</v>
      </c>
      <c r="L53" s="24">
        <f>+K53*$F53</f>
        <v>3278472.1920000007</v>
      </c>
      <c r="M53" s="27">
        <v>0.316</v>
      </c>
      <c r="N53" s="31">
        <f t="shared" si="5"/>
        <v>3278472.1920000007</v>
      </c>
      <c r="O53" s="23">
        <v>0</v>
      </c>
      <c r="P53" s="24">
        <f>+O53*$F53</f>
        <v>0</v>
      </c>
      <c r="Q53" s="27"/>
      <c r="R53" s="31">
        <f t="shared" si="6"/>
        <v>0</v>
      </c>
      <c r="S53" s="42">
        <v>0.8</v>
      </c>
      <c r="T53" s="45">
        <f t="shared" si="0"/>
        <v>0.8</v>
      </c>
      <c r="U53" s="10">
        <f t="shared" si="1"/>
        <v>8299929.6000000015</v>
      </c>
      <c r="V53" s="46">
        <f t="shared" si="2"/>
        <v>2074982.4000000004</v>
      </c>
      <c r="W53" s="11">
        <f t="shared" si="3"/>
        <v>0.8</v>
      </c>
      <c r="X53" s="43">
        <v>0.8</v>
      </c>
      <c r="Y53" s="43">
        <f t="shared" si="4"/>
        <v>0</v>
      </c>
    </row>
    <row r="54" spans="1:25" s="3" customFormat="1" ht="15" customHeight="1">
      <c r="A54" s="6" t="s">
        <v>129</v>
      </c>
      <c r="B54" s="14" t="s">
        <v>40</v>
      </c>
      <c r="C54" s="17" t="s">
        <v>141</v>
      </c>
      <c r="D54" s="18"/>
      <c r="E54" s="27"/>
      <c r="F54" s="19">
        <f t="shared" si="15"/>
        <v>0</v>
      </c>
      <c r="G54" s="23">
        <v>0</v>
      </c>
      <c r="H54" s="24">
        <f>+G54*$F54</f>
        <v>0</v>
      </c>
      <c r="I54" s="23">
        <v>0.06</v>
      </c>
      <c r="J54" s="24">
        <f>+I54*F53</f>
        <v>622494.72000000009</v>
      </c>
      <c r="K54" s="32">
        <v>0.14000000000000001</v>
      </c>
      <c r="L54" s="24">
        <f>+K54*F53</f>
        <v>1452487.6800000004</v>
      </c>
      <c r="M54" s="27">
        <v>0.14000000000000001</v>
      </c>
      <c r="N54" s="31">
        <f>M54*F53</f>
        <v>1452487.6800000004</v>
      </c>
      <c r="O54" s="23">
        <v>0</v>
      </c>
      <c r="P54" s="24">
        <f>+O54*$F53</f>
        <v>0</v>
      </c>
      <c r="Q54" s="27"/>
      <c r="R54" s="31">
        <f t="shared" si="6"/>
        <v>0</v>
      </c>
      <c r="S54" s="42">
        <v>0.2</v>
      </c>
      <c r="T54" s="45">
        <f t="shared" si="0"/>
        <v>0.2</v>
      </c>
      <c r="U54" s="10">
        <f t="shared" si="1"/>
        <v>2074982.4000000004</v>
      </c>
      <c r="V54" s="46">
        <f t="shared" si="2"/>
        <v>-2074982.4000000004</v>
      </c>
      <c r="W54" s="11">
        <f t="shared" si="3"/>
        <v>0.2</v>
      </c>
      <c r="X54" s="43">
        <v>0.2</v>
      </c>
      <c r="Y54" s="43">
        <f t="shared" si="4"/>
        <v>0</v>
      </c>
    </row>
    <row r="55" spans="1:25" s="3" customFormat="1" ht="15" customHeight="1">
      <c r="A55" s="6" t="s">
        <v>129</v>
      </c>
      <c r="B55" s="14" t="s">
        <v>42</v>
      </c>
      <c r="C55" s="17" t="s">
        <v>142</v>
      </c>
      <c r="D55" s="18"/>
      <c r="E55" s="27">
        <v>0.04</v>
      </c>
      <c r="F55" s="19">
        <f t="shared" si="15"/>
        <v>10374912.000000002</v>
      </c>
      <c r="G55" s="23">
        <v>0</v>
      </c>
      <c r="H55" s="24">
        <v>0</v>
      </c>
      <c r="I55" s="23">
        <v>0.8</v>
      </c>
      <c r="J55" s="24">
        <f t="shared" ref="J55" si="16">+I55*$F55</f>
        <v>8299929.6000000015</v>
      </c>
      <c r="K55" s="32">
        <v>0</v>
      </c>
      <c r="L55" s="24">
        <f>+K55*$F55</f>
        <v>0</v>
      </c>
      <c r="M55" s="27">
        <v>0</v>
      </c>
      <c r="N55" s="31">
        <f t="shared" si="5"/>
        <v>0</v>
      </c>
      <c r="O55" s="23">
        <v>0</v>
      </c>
      <c r="P55" s="24">
        <f>+O55*$F55</f>
        <v>0</v>
      </c>
      <c r="Q55" s="27"/>
      <c r="R55" s="31">
        <f t="shared" si="6"/>
        <v>0</v>
      </c>
      <c r="S55" s="42">
        <v>0.8</v>
      </c>
      <c r="T55" s="45">
        <f t="shared" si="0"/>
        <v>0.8</v>
      </c>
      <c r="U55" s="10">
        <f t="shared" si="1"/>
        <v>8299929.6000000015</v>
      </c>
      <c r="V55" s="46">
        <f t="shared" si="2"/>
        <v>2074982.4000000004</v>
      </c>
      <c r="W55" s="11">
        <f t="shared" si="3"/>
        <v>0.8</v>
      </c>
      <c r="X55" s="43">
        <v>0.8</v>
      </c>
      <c r="Y55" s="43">
        <f t="shared" si="4"/>
        <v>0</v>
      </c>
    </row>
    <row r="56" spans="1:25" s="3" customFormat="1" ht="15" customHeight="1">
      <c r="A56" s="6" t="s">
        <v>129</v>
      </c>
      <c r="B56" s="14" t="s">
        <v>44</v>
      </c>
      <c r="C56" s="17" t="s">
        <v>143</v>
      </c>
      <c r="D56" s="18"/>
      <c r="E56" s="27"/>
      <c r="F56" s="19">
        <f t="shared" si="15"/>
        <v>0</v>
      </c>
      <c r="G56" s="23">
        <v>0</v>
      </c>
      <c r="H56" s="24">
        <f>+G56*$F56</f>
        <v>0</v>
      </c>
      <c r="I56" s="23">
        <v>0.2</v>
      </c>
      <c r="J56" s="24">
        <f>+I56*F55</f>
        <v>2074982.4000000004</v>
      </c>
      <c r="K56" s="32">
        <v>0</v>
      </c>
      <c r="L56" s="24"/>
      <c r="M56" s="27">
        <v>0</v>
      </c>
      <c r="N56" s="31">
        <f t="shared" si="5"/>
        <v>0</v>
      </c>
      <c r="O56" s="23">
        <v>0</v>
      </c>
      <c r="P56" s="24">
        <f>+O56*F55</f>
        <v>0</v>
      </c>
      <c r="Q56" s="27"/>
      <c r="R56" s="31">
        <f t="shared" si="6"/>
        <v>0</v>
      </c>
      <c r="S56" s="42">
        <v>0.2</v>
      </c>
      <c r="T56" s="45">
        <f t="shared" si="0"/>
        <v>0.2</v>
      </c>
      <c r="U56" s="10">
        <f t="shared" si="1"/>
        <v>2074982.4000000004</v>
      </c>
      <c r="V56" s="46">
        <f t="shared" si="2"/>
        <v>-2074982.4000000004</v>
      </c>
      <c r="W56" s="11">
        <f t="shared" si="3"/>
        <v>0.2</v>
      </c>
      <c r="X56" s="43">
        <v>0.2</v>
      </c>
      <c r="Y56" s="43">
        <f t="shared" si="4"/>
        <v>0</v>
      </c>
    </row>
    <row r="57" spans="1:25" s="3" customFormat="1" ht="15" customHeight="1">
      <c r="A57" s="6" t="s">
        <v>129</v>
      </c>
      <c r="B57" s="14" t="s">
        <v>46</v>
      </c>
      <c r="C57" s="17" t="s">
        <v>144</v>
      </c>
      <c r="D57" s="18"/>
      <c r="E57" s="27">
        <v>0.04</v>
      </c>
      <c r="F57" s="19">
        <f t="shared" si="15"/>
        <v>10374912.000000002</v>
      </c>
      <c r="G57" s="23">
        <v>0</v>
      </c>
      <c r="H57" s="24">
        <f>+G57*F55</f>
        <v>0</v>
      </c>
      <c r="I57" s="23">
        <v>0.4</v>
      </c>
      <c r="J57" s="24">
        <f>+I57*$F57</f>
        <v>4149964.8000000007</v>
      </c>
      <c r="K57" s="32">
        <v>0.4</v>
      </c>
      <c r="L57" s="24">
        <f>+K57*F57</f>
        <v>4149964.8000000007</v>
      </c>
      <c r="M57" s="27">
        <v>0.4</v>
      </c>
      <c r="N57" s="31">
        <f t="shared" si="5"/>
        <v>4149964.8000000007</v>
      </c>
      <c r="O57" s="23">
        <v>0</v>
      </c>
      <c r="P57" s="24"/>
      <c r="Q57" s="27"/>
      <c r="R57" s="31">
        <f t="shared" si="6"/>
        <v>0</v>
      </c>
      <c r="S57" s="42">
        <v>0.8</v>
      </c>
      <c r="T57" s="45">
        <f t="shared" si="0"/>
        <v>0.8</v>
      </c>
      <c r="U57" s="10">
        <f t="shared" si="1"/>
        <v>8299929.6000000015</v>
      </c>
      <c r="V57" s="46">
        <f t="shared" si="2"/>
        <v>2074982.4000000004</v>
      </c>
      <c r="W57" s="11">
        <f t="shared" si="3"/>
        <v>0.8</v>
      </c>
      <c r="X57" s="43">
        <v>0.8</v>
      </c>
      <c r="Y57" s="43">
        <f t="shared" si="4"/>
        <v>0</v>
      </c>
    </row>
    <row r="58" spans="1:25" s="3" customFormat="1" ht="15" customHeight="1">
      <c r="A58" s="6" t="s">
        <v>129</v>
      </c>
      <c r="B58" s="14" t="s">
        <v>48</v>
      </c>
      <c r="C58" s="17" t="s">
        <v>145</v>
      </c>
      <c r="D58" s="18"/>
      <c r="E58" s="27"/>
      <c r="F58" s="19"/>
      <c r="G58" s="23">
        <v>0</v>
      </c>
      <c r="H58" s="24">
        <f>+G58*F56</f>
        <v>0</v>
      </c>
      <c r="I58" s="23">
        <v>0.1</v>
      </c>
      <c r="J58" s="24">
        <f>+I58*F57</f>
        <v>1037491.2000000002</v>
      </c>
      <c r="K58" s="32">
        <v>0.1</v>
      </c>
      <c r="L58" s="24">
        <f>K58*F57</f>
        <v>1037491.2000000002</v>
      </c>
      <c r="M58" s="27">
        <v>0.1</v>
      </c>
      <c r="N58" s="31">
        <f>M58*F57</f>
        <v>1037491.2000000002</v>
      </c>
      <c r="O58" s="23">
        <v>0</v>
      </c>
      <c r="P58" s="24">
        <f>+O58*F57</f>
        <v>0</v>
      </c>
      <c r="Q58" s="27"/>
      <c r="R58" s="31">
        <f t="shared" si="6"/>
        <v>0</v>
      </c>
      <c r="S58" s="42">
        <v>0.2</v>
      </c>
      <c r="T58" s="45">
        <f t="shared" si="0"/>
        <v>0.2</v>
      </c>
      <c r="U58" s="10">
        <f t="shared" si="1"/>
        <v>2074982.4000000004</v>
      </c>
      <c r="V58" s="46">
        <f t="shared" si="2"/>
        <v>-2074982.4000000004</v>
      </c>
      <c r="W58" s="11">
        <f t="shared" si="3"/>
        <v>0.2</v>
      </c>
      <c r="X58" s="43">
        <v>0.2</v>
      </c>
      <c r="Y58" s="43">
        <f t="shared" si="4"/>
        <v>0</v>
      </c>
    </row>
    <row r="59" spans="1:25" s="3" customFormat="1" ht="15" customHeight="1">
      <c r="A59" s="6" t="s">
        <v>129</v>
      </c>
      <c r="B59" s="14" t="s">
        <v>50</v>
      </c>
      <c r="C59" s="17" t="s">
        <v>146</v>
      </c>
      <c r="D59" s="18"/>
      <c r="E59" s="27">
        <v>0.04</v>
      </c>
      <c r="F59" s="19">
        <f>+E59*$D$42</f>
        <v>10374912.000000002</v>
      </c>
      <c r="G59" s="23">
        <v>0</v>
      </c>
      <c r="H59" s="24">
        <f>+G59*$F59</f>
        <v>0</v>
      </c>
      <c r="I59" s="23">
        <v>0</v>
      </c>
      <c r="J59" s="24">
        <f t="shared" ref="J59:J67" si="17">+I59*$F59</f>
        <v>0</v>
      </c>
      <c r="K59" s="32">
        <v>0.8</v>
      </c>
      <c r="L59" s="24">
        <f t="shared" ref="L59:L66" si="18">+K59*$F59</f>
        <v>8299929.6000000015</v>
      </c>
      <c r="M59" s="27">
        <v>0.8</v>
      </c>
      <c r="N59" s="31">
        <f t="shared" si="5"/>
        <v>8299929.6000000015</v>
      </c>
      <c r="O59" s="23">
        <v>0</v>
      </c>
      <c r="P59" s="24">
        <f>+O59*$F59</f>
        <v>0</v>
      </c>
      <c r="Q59" s="27"/>
      <c r="R59" s="31">
        <f t="shared" si="6"/>
        <v>0</v>
      </c>
      <c r="S59" s="42">
        <v>0.8</v>
      </c>
      <c r="T59" s="45">
        <f t="shared" si="0"/>
        <v>0.8</v>
      </c>
      <c r="U59" s="10">
        <f t="shared" si="1"/>
        <v>8299929.6000000015</v>
      </c>
      <c r="V59" s="46">
        <f t="shared" si="2"/>
        <v>2074982.4000000004</v>
      </c>
      <c r="W59" s="11">
        <f t="shared" si="3"/>
        <v>0.8</v>
      </c>
      <c r="X59" s="43">
        <v>0.8</v>
      </c>
      <c r="Y59" s="43">
        <f t="shared" si="4"/>
        <v>0</v>
      </c>
    </row>
    <row r="60" spans="1:25" s="3" customFormat="1" ht="15" customHeight="1">
      <c r="A60" s="6" t="s">
        <v>129</v>
      </c>
      <c r="B60" s="14" t="s">
        <v>52</v>
      </c>
      <c r="C60" s="17" t="s">
        <v>147</v>
      </c>
      <c r="D60" s="18"/>
      <c r="E60" s="27"/>
      <c r="F60" s="19"/>
      <c r="G60" s="23">
        <v>0</v>
      </c>
      <c r="H60" s="24">
        <f>+G60*F59</f>
        <v>0</v>
      </c>
      <c r="I60" s="23">
        <v>0</v>
      </c>
      <c r="J60" s="24">
        <f>+I60*F59</f>
        <v>0</v>
      </c>
      <c r="K60" s="32">
        <v>0.2</v>
      </c>
      <c r="L60" s="24">
        <f>+K60*$F59</f>
        <v>2074982.4000000004</v>
      </c>
      <c r="M60" s="27">
        <v>0.2</v>
      </c>
      <c r="N60" s="31">
        <f>M60*F59</f>
        <v>2074982.4000000004</v>
      </c>
      <c r="O60" s="23">
        <v>0</v>
      </c>
      <c r="P60" s="24">
        <f>O60*F59</f>
        <v>0</v>
      </c>
      <c r="Q60" s="27"/>
      <c r="R60" s="31">
        <f t="shared" si="6"/>
        <v>0</v>
      </c>
      <c r="S60" s="42">
        <v>0.2</v>
      </c>
      <c r="T60" s="45">
        <f t="shared" si="0"/>
        <v>0.2</v>
      </c>
      <c r="U60" s="10">
        <f t="shared" si="1"/>
        <v>2074982.4000000004</v>
      </c>
      <c r="V60" s="46">
        <f t="shared" si="2"/>
        <v>-2074982.4000000004</v>
      </c>
      <c r="W60" s="11">
        <f t="shared" si="3"/>
        <v>0.2</v>
      </c>
      <c r="X60" s="43">
        <v>0.2</v>
      </c>
      <c r="Y60" s="43">
        <f t="shared" si="4"/>
        <v>0</v>
      </c>
    </row>
    <row r="61" spans="1:25" s="3" customFormat="1" ht="15" customHeight="1">
      <c r="A61" s="6" t="s">
        <v>129</v>
      </c>
      <c r="B61" s="14" t="s">
        <v>54</v>
      </c>
      <c r="C61" s="17" t="s">
        <v>148</v>
      </c>
      <c r="D61" s="18"/>
      <c r="E61" s="27">
        <v>0.02</v>
      </c>
      <c r="F61" s="19">
        <f>+E61*$D$42</f>
        <v>5187456.0000000009</v>
      </c>
      <c r="G61" s="23">
        <v>0</v>
      </c>
      <c r="H61" s="24">
        <f>+G61*$F61</f>
        <v>0</v>
      </c>
      <c r="I61" s="23">
        <v>0</v>
      </c>
      <c r="J61" s="24">
        <f t="shared" si="17"/>
        <v>0</v>
      </c>
      <c r="K61" s="32">
        <v>0.8</v>
      </c>
      <c r="L61" s="24">
        <f t="shared" si="18"/>
        <v>4149964.8000000007</v>
      </c>
      <c r="M61" s="27">
        <v>0.8</v>
      </c>
      <c r="N61" s="31">
        <f t="shared" si="5"/>
        <v>4149964.8000000007</v>
      </c>
      <c r="O61" s="23">
        <v>0</v>
      </c>
      <c r="P61" s="24">
        <f>+O61*$F61</f>
        <v>0</v>
      </c>
      <c r="Q61" s="27"/>
      <c r="R61" s="31">
        <f t="shared" si="6"/>
        <v>0</v>
      </c>
      <c r="S61" s="42">
        <v>0.8</v>
      </c>
      <c r="T61" s="45">
        <f t="shared" si="0"/>
        <v>0.8</v>
      </c>
      <c r="U61" s="10">
        <f t="shared" si="1"/>
        <v>4149964.8000000007</v>
      </c>
      <c r="V61" s="46">
        <f t="shared" si="2"/>
        <v>1037491.2000000002</v>
      </c>
      <c r="W61" s="11">
        <f t="shared" si="3"/>
        <v>0.8</v>
      </c>
      <c r="X61" s="43">
        <v>0.8</v>
      </c>
      <c r="Y61" s="43">
        <f t="shared" si="4"/>
        <v>0</v>
      </c>
    </row>
    <row r="62" spans="1:25" s="3" customFormat="1" ht="15" customHeight="1">
      <c r="A62" s="6" t="s">
        <v>129</v>
      </c>
      <c r="B62" s="14" t="s">
        <v>56</v>
      </c>
      <c r="C62" s="17" t="s">
        <v>149</v>
      </c>
      <c r="D62" s="18"/>
      <c r="E62" s="27"/>
      <c r="F62" s="19"/>
      <c r="G62" s="23">
        <v>0</v>
      </c>
      <c r="H62" s="24">
        <f>+G62*F61</f>
        <v>0</v>
      </c>
      <c r="I62" s="23">
        <v>0</v>
      </c>
      <c r="J62" s="24">
        <f>+I62*F61</f>
        <v>0</v>
      </c>
      <c r="K62" s="32">
        <v>0.2</v>
      </c>
      <c r="L62" s="24">
        <f>+K62*$F61</f>
        <v>1037491.2000000002</v>
      </c>
      <c r="M62" s="27">
        <v>0.08</v>
      </c>
      <c r="N62" s="31">
        <f>M62*F61</f>
        <v>414996.4800000001</v>
      </c>
      <c r="O62" s="23">
        <v>0</v>
      </c>
      <c r="P62" s="24">
        <f>O62*F61</f>
        <v>0</v>
      </c>
      <c r="Q62" s="139"/>
      <c r="R62" s="31">
        <f t="shared" si="6"/>
        <v>0</v>
      </c>
      <c r="S62" s="42">
        <v>0.2</v>
      </c>
      <c r="T62" s="45">
        <f t="shared" si="0"/>
        <v>0.2</v>
      </c>
      <c r="U62" s="10">
        <f t="shared" si="1"/>
        <v>1037491.2000000002</v>
      </c>
      <c r="V62" s="46">
        <f t="shared" si="2"/>
        <v>-1037491.2000000002</v>
      </c>
      <c r="W62" s="11">
        <f t="shared" si="3"/>
        <v>0.08</v>
      </c>
      <c r="X62" s="43">
        <v>0.08</v>
      </c>
      <c r="Y62" s="43">
        <f t="shared" si="4"/>
        <v>0</v>
      </c>
    </row>
    <row r="63" spans="1:25" s="3" customFormat="1" ht="15" customHeight="1">
      <c r="A63" s="6" t="s">
        <v>129</v>
      </c>
      <c r="B63" s="14" t="s">
        <v>58</v>
      </c>
      <c r="C63" s="17" t="s">
        <v>150</v>
      </c>
      <c r="D63" s="18"/>
      <c r="E63" s="27">
        <v>0.02</v>
      </c>
      <c r="F63" s="19">
        <f>+E63*$D$42</f>
        <v>5187456.0000000009</v>
      </c>
      <c r="G63" s="23">
        <v>0</v>
      </c>
      <c r="H63" s="24">
        <f>+G63*$F63</f>
        <v>0</v>
      </c>
      <c r="I63" s="23">
        <v>0</v>
      </c>
      <c r="J63" s="24">
        <f t="shared" si="17"/>
        <v>0</v>
      </c>
      <c r="K63" s="32">
        <v>0.8</v>
      </c>
      <c r="L63" s="24">
        <f t="shared" si="18"/>
        <v>4149964.8000000007</v>
      </c>
      <c r="M63" s="27">
        <v>0.8</v>
      </c>
      <c r="N63" s="31">
        <f t="shared" si="5"/>
        <v>4149964.8000000007</v>
      </c>
      <c r="O63" s="23">
        <v>0</v>
      </c>
      <c r="P63" s="24">
        <f>+O63*$F63</f>
        <v>0</v>
      </c>
      <c r="Q63" s="27"/>
      <c r="R63" s="31">
        <f t="shared" si="6"/>
        <v>0</v>
      </c>
      <c r="S63" s="42">
        <v>0.8</v>
      </c>
      <c r="T63" s="45">
        <f t="shared" si="0"/>
        <v>0.8</v>
      </c>
      <c r="U63" s="10">
        <f t="shared" si="1"/>
        <v>4149964.8000000007</v>
      </c>
      <c r="V63" s="46">
        <f t="shared" si="2"/>
        <v>1037491.2000000002</v>
      </c>
      <c r="W63" s="11">
        <f t="shared" si="3"/>
        <v>0.8</v>
      </c>
      <c r="X63" s="43">
        <v>0.8</v>
      </c>
      <c r="Y63" s="43">
        <f t="shared" si="4"/>
        <v>0</v>
      </c>
    </row>
    <row r="64" spans="1:25" s="3" customFormat="1" ht="15" customHeight="1">
      <c r="A64" s="6" t="s">
        <v>129</v>
      </c>
      <c r="B64" s="14" t="s">
        <v>60</v>
      </c>
      <c r="C64" s="17" t="s">
        <v>151</v>
      </c>
      <c r="D64" s="18"/>
      <c r="E64" s="27"/>
      <c r="F64" s="19"/>
      <c r="G64" s="23">
        <v>0</v>
      </c>
      <c r="H64" s="24">
        <f>+G64*F63</f>
        <v>0</v>
      </c>
      <c r="I64" s="23">
        <v>0</v>
      </c>
      <c r="J64" s="24">
        <f t="shared" si="17"/>
        <v>0</v>
      </c>
      <c r="K64" s="32">
        <v>0</v>
      </c>
      <c r="L64" s="24">
        <f>+K64*$F63</f>
        <v>0</v>
      </c>
      <c r="M64" s="27">
        <v>0</v>
      </c>
      <c r="N64" s="31">
        <f t="shared" si="5"/>
        <v>0</v>
      </c>
      <c r="O64" s="23">
        <v>0.2</v>
      </c>
      <c r="P64" s="24">
        <f>+O64*F63</f>
        <v>1037491.2000000002</v>
      </c>
      <c r="Q64" s="139"/>
      <c r="R64" s="31">
        <f t="shared" si="6"/>
        <v>0</v>
      </c>
      <c r="S64" s="42">
        <v>0.2</v>
      </c>
      <c r="T64" s="45">
        <f t="shared" si="0"/>
        <v>0.2</v>
      </c>
      <c r="U64" s="10">
        <f t="shared" si="1"/>
        <v>1037491.2000000002</v>
      </c>
      <c r="V64" s="46">
        <f t="shared" si="2"/>
        <v>-1037491.2000000002</v>
      </c>
      <c r="W64" s="11">
        <f t="shared" si="3"/>
        <v>0</v>
      </c>
      <c r="X64" s="43">
        <v>0</v>
      </c>
      <c r="Y64" s="43">
        <f t="shared" si="4"/>
        <v>0</v>
      </c>
    </row>
    <row r="65" spans="1:25" s="3" customFormat="1" ht="35.25" customHeight="1">
      <c r="A65" s="6" t="s">
        <v>129</v>
      </c>
      <c r="B65" s="14" t="s">
        <v>62</v>
      </c>
      <c r="C65" s="17" t="s">
        <v>152</v>
      </c>
      <c r="D65" s="18"/>
      <c r="E65" s="27">
        <v>0.02</v>
      </c>
      <c r="F65" s="19">
        <f>+E65*$D$42</f>
        <v>5187456.0000000009</v>
      </c>
      <c r="G65" s="23">
        <v>0</v>
      </c>
      <c r="H65" s="24">
        <f>+G65*$F65</f>
        <v>0</v>
      </c>
      <c r="I65" s="23">
        <v>0</v>
      </c>
      <c r="J65" s="24">
        <f t="shared" si="17"/>
        <v>0</v>
      </c>
      <c r="K65" s="32">
        <v>0</v>
      </c>
      <c r="L65" s="24">
        <f t="shared" si="18"/>
        <v>0</v>
      </c>
      <c r="M65" s="27">
        <v>0</v>
      </c>
      <c r="N65" s="31">
        <f t="shared" si="5"/>
        <v>0</v>
      </c>
      <c r="O65" s="23">
        <v>0.8</v>
      </c>
      <c r="P65" s="24">
        <f>+O65*$F65</f>
        <v>4149964.8000000007</v>
      </c>
      <c r="Q65" s="139"/>
      <c r="R65" s="31">
        <f t="shared" si="6"/>
        <v>0</v>
      </c>
      <c r="S65" s="42">
        <v>0.8</v>
      </c>
      <c r="T65" s="45">
        <f t="shared" si="0"/>
        <v>0.8</v>
      </c>
      <c r="U65" s="10">
        <f t="shared" si="1"/>
        <v>4149964.8000000007</v>
      </c>
      <c r="V65" s="46">
        <f t="shared" si="2"/>
        <v>1037491.2000000002</v>
      </c>
      <c r="W65" s="11">
        <f t="shared" si="3"/>
        <v>0</v>
      </c>
      <c r="X65" s="43">
        <v>0</v>
      </c>
      <c r="Y65" s="43">
        <f t="shared" si="4"/>
        <v>0</v>
      </c>
    </row>
    <row r="66" spans="1:25" s="3" customFormat="1" ht="15" customHeight="1">
      <c r="A66" s="6" t="s">
        <v>129</v>
      </c>
      <c r="B66" s="14" t="s">
        <v>64</v>
      </c>
      <c r="C66" s="17" t="s">
        <v>153</v>
      </c>
      <c r="D66" s="18"/>
      <c r="E66" s="27"/>
      <c r="F66" s="19"/>
      <c r="G66" s="23">
        <v>0</v>
      </c>
      <c r="H66" s="24">
        <f>+G66*F65</f>
        <v>0</v>
      </c>
      <c r="I66" s="23">
        <v>0</v>
      </c>
      <c r="J66" s="24">
        <f t="shared" si="17"/>
        <v>0</v>
      </c>
      <c r="K66" s="32">
        <v>0</v>
      </c>
      <c r="L66" s="24">
        <f t="shared" si="18"/>
        <v>0</v>
      </c>
      <c r="M66" s="27">
        <v>0</v>
      </c>
      <c r="N66" s="31">
        <f t="shared" si="5"/>
        <v>0</v>
      </c>
      <c r="O66" s="23">
        <v>0.2</v>
      </c>
      <c r="P66" s="24">
        <f>+O66*F65</f>
        <v>1037491.2000000002</v>
      </c>
      <c r="Q66" s="139"/>
      <c r="R66" s="31">
        <f t="shared" si="6"/>
        <v>0</v>
      </c>
      <c r="S66" s="42">
        <v>0.2</v>
      </c>
      <c r="T66" s="45">
        <f t="shared" si="0"/>
        <v>0.2</v>
      </c>
      <c r="U66" s="10">
        <f t="shared" si="1"/>
        <v>1037491.2000000002</v>
      </c>
      <c r="V66" s="46">
        <f t="shared" si="2"/>
        <v>-1037491.2000000002</v>
      </c>
      <c r="W66" s="11">
        <f t="shared" si="3"/>
        <v>0</v>
      </c>
      <c r="X66" s="43">
        <v>0</v>
      </c>
      <c r="Y66" s="43">
        <f t="shared" si="4"/>
        <v>0</v>
      </c>
    </row>
    <row r="67" spans="1:25" s="3" customFormat="1" ht="15" customHeight="1">
      <c r="A67" s="6" t="s">
        <v>129</v>
      </c>
      <c r="B67" s="14" t="s">
        <v>66</v>
      </c>
      <c r="C67" s="17" t="s">
        <v>154</v>
      </c>
      <c r="D67" s="18"/>
      <c r="E67" s="27">
        <v>0.02</v>
      </c>
      <c r="F67" s="19">
        <f>+E67*$D$42</f>
        <v>5187456.0000000009</v>
      </c>
      <c r="G67" s="23">
        <v>0</v>
      </c>
      <c r="H67" s="24">
        <f>+G67*$F67</f>
        <v>0</v>
      </c>
      <c r="I67" s="23">
        <v>0</v>
      </c>
      <c r="J67" s="24">
        <f t="shared" si="17"/>
        <v>0</v>
      </c>
      <c r="K67" s="32">
        <v>0.8</v>
      </c>
      <c r="L67" s="24">
        <f>+K67*F67</f>
        <v>4149964.8000000007</v>
      </c>
      <c r="M67" s="27">
        <v>0.8</v>
      </c>
      <c r="N67" s="31">
        <f t="shared" si="5"/>
        <v>4149964.8000000007</v>
      </c>
      <c r="O67" s="23">
        <v>0</v>
      </c>
      <c r="P67" s="24">
        <f>+O67*$F67</f>
        <v>0</v>
      </c>
      <c r="Q67" s="27"/>
      <c r="R67" s="31">
        <f t="shared" si="6"/>
        <v>0</v>
      </c>
      <c r="S67" s="42">
        <v>0.8</v>
      </c>
      <c r="T67" s="45">
        <f t="shared" si="0"/>
        <v>0.8</v>
      </c>
      <c r="U67" s="10">
        <f t="shared" si="1"/>
        <v>4149964.8000000007</v>
      </c>
      <c r="V67" s="46">
        <f t="shared" si="2"/>
        <v>1037491.2000000002</v>
      </c>
      <c r="W67" s="11">
        <f t="shared" si="3"/>
        <v>0.8</v>
      </c>
      <c r="X67" s="43">
        <v>0.8</v>
      </c>
      <c r="Y67" s="43">
        <f t="shared" si="4"/>
        <v>0</v>
      </c>
    </row>
    <row r="68" spans="1:25" s="3" customFormat="1" ht="15" customHeight="1">
      <c r="A68" s="6" t="s">
        <v>129</v>
      </c>
      <c r="B68" s="14" t="s">
        <v>68</v>
      </c>
      <c r="C68" s="17" t="s">
        <v>155</v>
      </c>
      <c r="D68" s="18"/>
      <c r="E68" s="27"/>
      <c r="F68" s="19"/>
      <c r="G68" s="23">
        <v>0</v>
      </c>
      <c r="H68" s="24">
        <f>+G68*F66</f>
        <v>0</v>
      </c>
      <c r="I68" s="23">
        <v>0</v>
      </c>
      <c r="J68" s="24"/>
      <c r="K68" s="32">
        <v>0.2</v>
      </c>
      <c r="L68" s="24">
        <f>+K68*F67</f>
        <v>1037491.2000000002</v>
      </c>
      <c r="M68" s="27">
        <v>0.2</v>
      </c>
      <c r="N68" s="31">
        <f>M68*F67</f>
        <v>1037491.2000000002</v>
      </c>
      <c r="O68" s="23">
        <v>0</v>
      </c>
      <c r="P68" s="24">
        <f>+O68*F67</f>
        <v>0</v>
      </c>
      <c r="Q68" s="27"/>
      <c r="R68" s="31">
        <f t="shared" si="6"/>
        <v>0</v>
      </c>
      <c r="S68" s="42">
        <v>0.2</v>
      </c>
      <c r="T68" s="45">
        <f t="shared" si="0"/>
        <v>0.2</v>
      </c>
      <c r="U68" s="10">
        <f t="shared" si="1"/>
        <v>1037491.2000000002</v>
      </c>
      <c r="V68" s="46">
        <f t="shared" si="2"/>
        <v>-1037491.2000000002</v>
      </c>
      <c r="W68" s="11">
        <f t="shared" si="3"/>
        <v>0.2</v>
      </c>
      <c r="X68" s="43">
        <v>0.2</v>
      </c>
      <c r="Y68" s="43">
        <f t="shared" si="4"/>
        <v>0</v>
      </c>
    </row>
    <row r="69" spans="1:25" s="3" customFormat="1" ht="15" customHeight="1">
      <c r="A69" s="6" t="s">
        <v>129</v>
      </c>
      <c r="B69" s="14" t="s">
        <v>70</v>
      </c>
      <c r="C69" s="17" t="s">
        <v>156</v>
      </c>
      <c r="D69" s="18"/>
      <c r="E69" s="27">
        <v>0.02</v>
      </c>
      <c r="F69" s="19">
        <f>+E69*$D$42</f>
        <v>5187456.0000000009</v>
      </c>
      <c r="G69" s="23">
        <v>0</v>
      </c>
      <c r="H69" s="24">
        <f>+G69*F67</f>
        <v>0</v>
      </c>
      <c r="I69" s="23">
        <v>0</v>
      </c>
      <c r="J69" s="24">
        <f>+I69*$F69</f>
        <v>0</v>
      </c>
      <c r="K69" s="32">
        <v>0.4</v>
      </c>
      <c r="L69" s="24">
        <f>+K69*F69</f>
        <v>2074982.4000000004</v>
      </c>
      <c r="M69" s="27">
        <v>0.4</v>
      </c>
      <c r="N69" s="31">
        <f t="shared" si="5"/>
        <v>2074982.4000000004</v>
      </c>
      <c r="O69" s="23">
        <v>0.4</v>
      </c>
      <c r="P69" s="24">
        <f>+O69*$F69</f>
        <v>2074982.4000000004</v>
      </c>
      <c r="Q69" s="27">
        <v>0.4</v>
      </c>
      <c r="R69" s="31">
        <f t="shared" si="6"/>
        <v>2074982.4000000004</v>
      </c>
      <c r="S69" s="42">
        <v>0.8</v>
      </c>
      <c r="T69" s="45">
        <f t="shared" si="0"/>
        <v>0.8</v>
      </c>
      <c r="U69" s="10">
        <f t="shared" si="1"/>
        <v>4149964.8000000007</v>
      </c>
      <c r="V69" s="46">
        <f t="shared" si="2"/>
        <v>1037491.2000000002</v>
      </c>
      <c r="W69" s="11">
        <f t="shared" si="3"/>
        <v>0.8</v>
      </c>
      <c r="X69" s="43">
        <v>0.8</v>
      </c>
      <c r="Y69" s="43">
        <f t="shared" si="4"/>
        <v>0</v>
      </c>
    </row>
    <row r="70" spans="1:25" s="3" customFormat="1" ht="15" customHeight="1">
      <c r="A70" s="6" t="s">
        <v>129</v>
      </c>
      <c r="B70" s="14" t="s">
        <v>72</v>
      </c>
      <c r="C70" s="17" t="s">
        <v>157</v>
      </c>
      <c r="D70" s="18"/>
      <c r="E70" s="27"/>
      <c r="F70" s="19"/>
      <c r="G70" s="23">
        <v>0</v>
      </c>
      <c r="H70" s="24">
        <f>+G70*F68</f>
        <v>0</v>
      </c>
      <c r="I70" s="23">
        <v>0</v>
      </c>
      <c r="J70" s="24"/>
      <c r="K70" s="32">
        <v>0</v>
      </c>
      <c r="L70" s="24"/>
      <c r="M70" s="27">
        <v>0</v>
      </c>
      <c r="N70" s="31">
        <f t="shared" si="5"/>
        <v>0</v>
      </c>
      <c r="O70" s="23">
        <v>0.2</v>
      </c>
      <c r="P70" s="24">
        <f>+O70*F69</f>
        <v>1037491.2000000002</v>
      </c>
      <c r="Q70" s="139">
        <v>0.18</v>
      </c>
      <c r="R70" s="31">
        <f>Q70*F69</f>
        <v>933742.08000000019</v>
      </c>
      <c r="S70" s="42">
        <v>0.2</v>
      </c>
      <c r="T70" s="45">
        <f t="shared" si="0"/>
        <v>0.2</v>
      </c>
      <c r="U70" s="10">
        <f t="shared" si="1"/>
        <v>1037491.2000000002</v>
      </c>
      <c r="V70" s="46">
        <f t="shared" si="2"/>
        <v>-1037491.2000000002</v>
      </c>
      <c r="W70" s="11">
        <f t="shared" si="3"/>
        <v>0.18</v>
      </c>
      <c r="X70" s="43">
        <v>0.18</v>
      </c>
      <c r="Y70" s="43">
        <f t="shared" si="4"/>
        <v>0</v>
      </c>
    </row>
    <row r="71" spans="1:25" s="3" customFormat="1" ht="15" customHeight="1">
      <c r="A71" s="6" t="s">
        <v>129</v>
      </c>
      <c r="B71" s="14" t="s">
        <v>74</v>
      </c>
      <c r="C71" s="17" t="s">
        <v>158</v>
      </c>
      <c r="D71" s="18"/>
      <c r="E71" s="27">
        <v>0.02</v>
      </c>
      <c r="F71" s="19">
        <f>+E71*$D$42</f>
        <v>5187456.0000000009</v>
      </c>
      <c r="G71" s="23">
        <v>0</v>
      </c>
      <c r="H71" s="24">
        <f>+G71*$F71</f>
        <v>0</v>
      </c>
      <c r="I71" s="23">
        <v>0</v>
      </c>
      <c r="J71" s="24">
        <f t="shared" ref="J71:J79" si="19">+I71*$F71</f>
        <v>0</v>
      </c>
      <c r="K71" s="32">
        <v>0.8</v>
      </c>
      <c r="L71" s="24">
        <f t="shared" ref="L71:L77" si="20">+K71*$F71</f>
        <v>4149964.8000000007</v>
      </c>
      <c r="M71" s="27">
        <v>0.8</v>
      </c>
      <c r="N71" s="31">
        <f t="shared" ref="N71:N134" si="21">M71*F71</f>
        <v>4149964.8000000007</v>
      </c>
      <c r="O71" s="23">
        <v>0</v>
      </c>
      <c r="P71" s="24">
        <f>+O71*$F71</f>
        <v>0</v>
      </c>
      <c r="Q71" s="27"/>
      <c r="R71" s="31">
        <f t="shared" ref="R71:R134" si="22">Q71*F71</f>
        <v>0</v>
      </c>
      <c r="S71" s="42">
        <v>0.8</v>
      </c>
      <c r="T71" s="45">
        <f t="shared" ref="T71:T134" si="23">G71+I71+K71+O71</f>
        <v>0.8</v>
      </c>
      <c r="U71" s="10">
        <f t="shared" ref="U71:U134" si="24">H71+J71+L71+P71</f>
        <v>4149964.8000000007</v>
      </c>
      <c r="V71" s="46">
        <f t="shared" ref="V71:V134" si="25">F71-U71</f>
        <v>1037491.2000000002</v>
      </c>
      <c r="W71" s="11">
        <f t="shared" ref="W71:W134" si="26">G71+I71+M71+Q71</f>
        <v>0.8</v>
      </c>
      <c r="X71" s="43">
        <v>0.8</v>
      </c>
      <c r="Y71" s="43">
        <f t="shared" ref="Y71:Y134" si="27">W71-X71</f>
        <v>0</v>
      </c>
    </row>
    <row r="72" spans="1:25" s="3" customFormat="1" ht="15" customHeight="1">
      <c r="A72" s="6" t="s">
        <v>129</v>
      </c>
      <c r="B72" s="14" t="s">
        <v>76</v>
      </c>
      <c r="C72" s="17" t="s">
        <v>159</v>
      </c>
      <c r="D72" s="18"/>
      <c r="E72" s="27"/>
      <c r="F72" s="19"/>
      <c r="G72" s="23">
        <v>0</v>
      </c>
      <c r="H72" s="24">
        <f>+G72*F71</f>
        <v>0</v>
      </c>
      <c r="I72" s="23">
        <v>0</v>
      </c>
      <c r="J72" s="24">
        <f>+I72*F71</f>
        <v>0</v>
      </c>
      <c r="K72" s="32">
        <v>0.15</v>
      </c>
      <c r="L72" s="24">
        <f>+K72*F71</f>
        <v>778118.40000000014</v>
      </c>
      <c r="M72" s="27">
        <v>0.15</v>
      </c>
      <c r="N72" s="31">
        <f>M72*F71</f>
        <v>778118.40000000014</v>
      </c>
      <c r="O72" s="23">
        <v>0.05</v>
      </c>
      <c r="P72" s="24">
        <f>+O72*F71</f>
        <v>259372.80000000005</v>
      </c>
      <c r="Q72" s="27">
        <v>0.05</v>
      </c>
      <c r="R72" s="31">
        <f>Q72*F71</f>
        <v>259372.80000000005</v>
      </c>
      <c r="S72" s="42">
        <v>0.2</v>
      </c>
      <c r="T72" s="45">
        <f t="shared" si="23"/>
        <v>0.2</v>
      </c>
      <c r="U72" s="10">
        <f t="shared" si="24"/>
        <v>1037491.2000000002</v>
      </c>
      <c r="V72" s="46">
        <f t="shared" si="25"/>
        <v>-1037491.2000000002</v>
      </c>
      <c r="W72" s="11">
        <f t="shared" si="26"/>
        <v>0.2</v>
      </c>
      <c r="X72" s="43">
        <v>0.2</v>
      </c>
      <c r="Y72" s="43">
        <f t="shared" si="27"/>
        <v>0</v>
      </c>
    </row>
    <row r="73" spans="1:25" s="3" customFormat="1" ht="15" customHeight="1">
      <c r="A73" s="6" t="s">
        <v>129</v>
      </c>
      <c r="B73" s="14" t="s">
        <v>78</v>
      </c>
      <c r="C73" s="17" t="s">
        <v>160</v>
      </c>
      <c r="D73" s="18"/>
      <c r="E73" s="27">
        <v>0.02</v>
      </c>
      <c r="F73" s="19">
        <f>+E73*$D$42</f>
        <v>5187456.0000000009</v>
      </c>
      <c r="G73" s="23">
        <v>0</v>
      </c>
      <c r="H73" s="24">
        <f>+G73*$F73</f>
        <v>0</v>
      </c>
      <c r="I73" s="23">
        <v>0</v>
      </c>
      <c r="J73" s="24">
        <f t="shared" si="19"/>
        <v>0</v>
      </c>
      <c r="K73" s="32">
        <v>0</v>
      </c>
      <c r="L73" s="24">
        <f t="shared" si="20"/>
        <v>0</v>
      </c>
      <c r="M73" s="27">
        <v>0</v>
      </c>
      <c r="N73" s="31">
        <f t="shared" si="21"/>
        <v>0</v>
      </c>
      <c r="O73" s="23">
        <v>0.8</v>
      </c>
      <c r="P73" s="24">
        <f>+O73*$F73</f>
        <v>4149964.8000000007</v>
      </c>
      <c r="Q73" s="27">
        <v>0.8</v>
      </c>
      <c r="R73" s="31">
        <f t="shared" si="22"/>
        <v>4149964.8000000007</v>
      </c>
      <c r="S73" s="42">
        <v>0.8</v>
      </c>
      <c r="T73" s="45">
        <f t="shared" si="23"/>
        <v>0.8</v>
      </c>
      <c r="U73" s="10">
        <f t="shared" si="24"/>
        <v>4149964.8000000007</v>
      </c>
      <c r="V73" s="46">
        <f t="shared" si="25"/>
        <v>1037491.2000000002</v>
      </c>
      <c r="W73" s="11">
        <f t="shared" si="26"/>
        <v>0.8</v>
      </c>
      <c r="X73" s="43">
        <v>0.8</v>
      </c>
      <c r="Y73" s="43">
        <f t="shared" si="27"/>
        <v>0</v>
      </c>
    </row>
    <row r="74" spans="1:25" s="3" customFormat="1" ht="15" customHeight="1">
      <c r="A74" s="6" t="s">
        <v>129</v>
      </c>
      <c r="B74" s="14" t="s">
        <v>161</v>
      </c>
      <c r="C74" s="17" t="s">
        <v>162</v>
      </c>
      <c r="D74" s="18"/>
      <c r="E74" s="27"/>
      <c r="F74" s="19"/>
      <c r="G74" s="23">
        <v>0</v>
      </c>
      <c r="H74" s="24">
        <f>+G74*F73</f>
        <v>0</v>
      </c>
      <c r="I74" s="23">
        <v>0</v>
      </c>
      <c r="J74" s="24">
        <f t="shared" si="19"/>
        <v>0</v>
      </c>
      <c r="K74" s="32">
        <v>0</v>
      </c>
      <c r="L74" s="24">
        <f t="shared" si="20"/>
        <v>0</v>
      </c>
      <c r="M74" s="27">
        <v>0</v>
      </c>
      <c r="N74" s="31">
        <f t="shared" si="21"/>
        <v>0</v>
      </c>
      <c r="O74" s="23">
        <v>0.2</v>
      </c>
      <c r="P74" s="24">
        <f>+O74*F73</f>
        <v>1037491.2000000002</v>
      </c>
      <c r="Q74" s="139">
        <v>0.14000000000000001</v>
      </c>
      <c r="R74" s="31">
        <f>Q74*F73</f>
        <v>726243.8400000002</v>
      </c>
      <c r="S74" s="42">
        <v>0.2</v>
      </c>
      <c r="T74" s="45">
        <f t="shared" si="23"/>
        <v>0.2</v>
      </c>
      <c r="U74" s="10">
        <f t="shared" si="24"/>
        <v>1037491.2000000002</v>
      </c>
      <c r="V74" s="46">
        <f t="shared" si="25"/>
        <v>-1037491.2000000002</v>
      </c>
      <c r="W74" s="9">
        <f t="shared" si="26"/>
        <v>0.14000000000000001</v>
      </c>
      <c r="X74" s="45">
        <v>0.14000000000000001</v>
      </c>
      <c r="Y74" s="43">
        <f t="shared" si="27"/>
        <v>0</v>
      </c>
    </row>
    <row r="75" spans="1:25" s="3" customFormat="1" ht="15" customHeight="1">
      <c r="A75" s="6" t="s">
        <v>129</v>
      </c>
      <c r="B75" s="14" t="s">
        <v>163</v>
      </c>
      <c r="C75" s="17" t="s">
        <v>164</v>
      </c>
      <c r="D75" s="18"/>
      <c r="E75" s="27">
        <v>0.02</v>
      </c>
      <c r="F75" s="19">
        <f>+E75*$D$42</f>
        <v>5187456.0000000009</v>
      </c>
      <c r="G75" s="23">
        <v>0</v>
      </c>
      <c r="H75" s="24">
        <f>+G75*$F75</f>
        <v>0</v>
      </c>
      <c r="I75" s="23">
        <v>0</v>
      </c>
      <c r="J75" s="24">
        <f t="shared" si="19"/>
        <v>0</v>
      </c>
      <c r="K75" s="32">
        <v>0.8</v>
      </c>
      <c r="L75" s="24">
        <f t="shared" si="20"/>
        <v>4149964.8000000007</v>
      </c>
      <c r="M75" s="27">
        <v>0.8</v>
      </c>
      <c r="N75" s="31">
        <f t="shared" si="21"/>
        <v>4149964.8000000007</v>
      </c>
      <c r="O75" s="23">
        <v>0</v>
      </c>
      <c r="P75" s="24">
        <f>+O75*$F75</f>
        <v>0</v>
      </c>
      <c r="Q75" s="27"/>
      <c r="R75" s="31">
        <f t="shared" si="22"/>
        <v>0</v>
      </c>
      <c r="S75" s="42">
        <v>0.8</v>
      </c>
      <c r="T75" s="45">
        <f t="shared" si="23"/>
        <v>0.8</v>
      </c>
      <c r="U75" s="10">
        <f t="shared" si="24"/>
        <v>4149964.8000000007</v>
      </c>
      <c r="V75" s="46">
        <f t="shared" si="25"/>
        <v>1037491.2000000002</v>
      </c>
      <c r="W75" s="11">
        <f t="shared" si="26"/>
        <v>0.8</v>
      </c>
      <c r="X75" s="43">
        <v>0.8</v>
      </c>
      <c r="Y75" s="43">
        <f t="shared" si="27"/>
        <v>0</v>
      </c>
    </row>
    <row r="76" spans="1:25" s="3" customFormat="1" ht="15" customHeight="1">
      <c r="A76" s="6" t="s">
        <v>129</v>
      </c>
      <c r="B76" s="14" t="s">
        <v>165</v>
      </c>
      <c r="C76" s="17" t="s">
        <v>166</v>
      </c>
      <c r="D76" s="18"/>
      <c r="E76" s="27"/>
      <c r="F76" s="19"/>
      <c r="G76" s="23">
        <v>0</v>
      </c>
      <c r="H76" s="24">
        <f>+G76*F75</f>
        <v>0</v>
      </c>
      <c r="I76" s="23">
        <v>0</v>
      </c>
      <c r="J76" s="24">
        <f t="shared" si="19"/>
        <v>0</v>
      </c>
      <c r="K76" s="32"/>
      <c r="L76" s="24">
        <f>+K76*F75</f>
        <v>0</v>
      </c>
      <c r="M76" s="27">
        <v>0</v>
      </c>
      <c r="N76" s="31">
        <f t="shared" si="21"/>
        <v>0</v>
      </c>
      <c r="O76" s="23">
        <v>0.2</v>
      </c>
      <c r="P76" s="24">
        <f>+O76*F75</f>
        <v>1037491.2000000002</v>
      </c>
      <c r="Q76" s="139"/>
      <c r="R76" s="31">
        <f t="shared" si="22"/>
        <v>0</v>
      </c>
      <c r="S76" s="42">
        <v>0.2</v>
      </c>
      <c r="T76" s="45">
        <f t="shared" si="23"/>
        <v>0.2</v>
      </c>
      <c r="U76" s="10">
        <f t="shared" si="24"/>
        <v>1037491.2000000002</v>
      </c>
      <c r="V76" s="46">
        <f t="shared" si="25"/>
        <v>-1037491.2000000002</v>
      </c>
      <c r="W76" s="11">
        <f t="shared" si="26"/>
        <v>0</v>
      </c>
      <c r="X76" s="43">
        <v>0</v>
      </c>
      <c r="Y76" s="43">
        <f t="shared" si="27"/>
        <v>0</v>
      </c>
    </row>
    <row r="77" spans="1:25" s="3" customFormat="1" ht="15" customHeight="1">
      <c r="A77" s="6" t="s">
        <v>129</v>
      </c>
      <c r="B77" s="14" t="s">
        <v>167</v>
      </c>
      <c r="C77" s="17" t="s">
        <v>168</v>
      </c>
      <c r="D77" s="18"/>
      <c r="E77" s="27">
        <v>0.02</v>
      </c>
      <c r="F77" s="19">
        <f>+E77*$D$42</f>
        <v>5187456.0000000009</v>
      </c>
      <c r="G77" s="23">
        <v>0</v>
      </c>
      <c r="H77" s="24">
        <f>+G77*$F77</f>
        <v>0</v>
      </c>
      <c r="I77" s="23">
        <v>0</v>
      </c>
      <c r="J77" s="24">
        <f t="shared" si="19"/>
        <v>0</v>
      </c>
      <c r="K77" s="32">
        <v>0.8</v>
      </c>
      <c r="L77" s="24">
        <f t="shared" si="20"/>
        <v>4149964.8000000007</v>
      </c>
      <c r="M77" s="27">
        <v>0.8</v>
      </c>
      <c r="N77" s="31">
        <f t="shared" si="21"/>
        <v>4149964.8000000007</v>
      </c>
      <c r="O77" s="23">
        <v>0</v>
      </c>
      <c r="P77" s="24">
        <f>+O77*$F77</f>
        <v>0</v>
      </c>
      <c r="Q77" s="27"/>
      <c r="R77" s="31">
        <f t="shared" si="22"/>
        <v>0</v>
      </c>
      <c r="S77" s="42">
        <v>0.8</v>
      </c>
      <c r="T77" s="45">
        <f t="shared" si="23"/>
        <v>0.8</v>
      </c>
      <c r="U77" s="10">
        <f t="shared" si="24"/>
        <v>4149964.8000000007</v>
      </c>
      <c r="V77" s="46">
        <f t="shared" si="25"/>
        <v>1037491.2000000002</v>
      </c>
      <c r="W77" s="11">
        <f t="shared" si="26"/>
        <v>0.8</v>
      </c>
      <c r="X77" s="43">
        <v>0.8</v>
      </c>
      <c r="Y77" s="43">
        <f t="shared" si="27"/>
        <v>0</v>
      </c>
    </row>
    <row r="78" spans="1:25" s="3" customFormat="1" ht="15" customHeight="1">
      <c r="A78" s="6" t="s">
        <v>129</v>
      </c>
      <c r="B78" s="14" t="s">
        <v>169</v>
      </c>
      <c r="C78" s="17" t="s">
        <v>170</v>
      </c>
      <c r="D78" s="18"/>
      <c r="E78" s="27"/>
      <c r="F78" s="19"/>
      <c r="G78" s="23">
        <v>0</v>
      </c>
      <c r="H78" s="24">
        <f>+G78*F77</f>
        <v>0</v>
      </c>
      <c r="I78" s="23">
        <v>0</v>
      </c>
      <c r="J78" s="24">
        <f t="shared" si="19"/>
        <v>0</v>
      </c>
      <c r="K78" s="32">
        <v>0.1</v>
      </c>
      <c r="L78" s="24">
        <f>+K78*F77</f>
        <v>518745.60000000009</v>
      </c>
      <c r="M78" s="27">
        <v>0.1</v>
      </c>
      <c r="N78" s="31">
        <f>M78*F77</f>
        <v>518745.60000000009</v>
      </c>
      <c r="O78" s="23">
        <v>0.1</v>
      </c>
      <c r="P78" s="24">
        <f>+O78*F77</f>
        <v>518745.60000000009</v>
      </c>
      <c r="Q78" s="27">
        <v>0.08</v>
      </c>
      <c r="R78" s="31">
        <f>Q78*F77</f>
        <v>414996.4800000001</v>
      </c>
      <c r="S78" s="42">
        <v>0.2</v>
      </c>
      <c r="T78" s="45">
        <f t="shared" si="23"/>
        <v>0.2</v>
      </c>
      <c r="U78" s="10">
        <f t="shared" si="24"/>
        <v>1037491.2000000002</v>
      </c>
      <c r="V78" s="46">
        <f t="shared" si="25"/>
        <v>-1037491.2000000002</v>
      </c>
      <c r="W78" s="11">
        <f t="shared" si="26"/>
        <v>0.18</v>
      </c>
      <c r="X78" s="43">
        <v>0.18</v>
      </c>
      <c r="Y78" s="43">
        <f t="shared" si="27"/>
        <v>0</v>
      </c>
    </row>
    <row r="79" spans="1:25" s="3" customFormat="1" ht="15" customHeight="1">
      <c r="A79" s="6" t="s">
        <v>129</v>
      </c>
      <c r="B79" s="14" t="s">
        <v>171</v>
      </c>
      <c r="C79" s="17" t="s">
        <v>172</v>
      </c>
      <c r="D79" s="18"/>
      <c r="E79" s="27">
        <v>0.02</v>
      </c>
      <c r="F79" s="19">
        <f>+E79*$D$42</f>
        <v>5187456.0000000009</v>
      </c>
      <c r="G79" s="23">
        <v>0</v>
      </c>
      <c r="H79" s="24">
        <f>+G79*$F79</f>
        <v>0</v>
      </c>
      <c r="I79" s="23">
        <v>0.8</v>
      </c>
      <c r="J79" s="24">
        <f t="shared" si="19"/>
        <v>4149964.8000000007</v>
      </c>
      <c r="K79" s="32">
        <v>0</v>
      </c>
      <c r="L79" s="24"/>
      <c r="M79" s="27">
        <v>0</v>
      </c>
      <c r="N79" s="31">
        <f t="shared" si="21"/>
        <v>0</v>
      </c>
      <c r="O79" s="23">
        <v>0</v>
      </c>
      <c r="P79" s="24"/>
      <c r="Q79" s="27"/>
      <c r="R79" s="31">
        <f t="shared" si="22"/>
        <v>0</v>
      </c>
      <c r="S79" s="42">
        <v>0.8</v>
      </c>
      <c r="T79" s="45">
        <f t="shared" si="23"/>
        <v>0.8</v>
      </c>
      <c r="U79" s="10">
        <f t="shared" si="24"/>
        <v>4149964.8000000007</v>
      </c>
      <c r="V79" s="46">
        <f t="shared" si="25"/>
        <v>1037491.2000000002</v>
      </c>
      <c r="W79" s="11">
        <f t="shared" si="26"/>
        <v>0.8</v>
      </c>
      <c r="X79" s="43">
        <v>0.8</v>
      </c>
      <c r="Y79" s="43">
        <f t="shared" si="27"/>
        <v>0</v>
      </c>
    </row>
    <row r="80" spans="1:25" s="3" customFormat="1" ht="15" customHeight="1">
      <c r="A80" s="6" t="s">
        <v>129</v>
      </c>
      <c r="B80" s="14" t="s">
        <v>173</v>
      </c>
      <c r="C80" s="17" t="s">
        <v>174</v>
      </c>
      <c r="D80" s="18"/>
      <c r="E80" s="27"/>
      <c r="F80" s="19"/>
      <c r="G80" s="23">
        <v>0</v>
      </c>
      <c r="H80" s="24">
        <f>+G80*F78</f>
        <v>0</v>
      </c>
      <c r="I80" s="23">
        <v>0.2</v>
      </c>
      <c r="J80" s="24">
        <f>+I80*F79</f>
        <v>1037491.2000000002</v>
      </c>
      <c r="K80" s="32">
        <v>0</v>
      </c>
      <c r="L80" s="24">
        <f>+K80*F79</f>
        <v>0</v>
      </c>
      <c r="M80" s="27">
        <v>0</v>
      </c>
      <c r="N80" s="31">
        <f t="shared" si="21"/>
        <v>0</v>
      </c>
      <c r="O80" s="23">
        <v>0</v>
      </c>
      <c r="P80" s="24"/>
      <c r="Q80" s="27"/>
      <c r="R80" s="31">
        <f t="shared" si="22"/>
        <v>0</v>
      </c>
      <c r="S80" s="42">
        <v>0.2</v>
      </c>
      <c r="T80" s="45">
        <f t="shared" si="23"/>
        <v>0.2</v>
      </c>
      <c r="U80" s="10">
        <f t="shared" si="24"/>
        <v>1037491.2000000002</v>
      </c>
      <c r="V80" s="46">
        <f t="shared" si="25"/>
        <v>-1037491.2000000002</v>
      </c>
      <c r="W80" s="11">
        <f t="shared" si="26"/>
        <v>0.2</v>
      </c>
      <c r="X80" s="43">
        <v>0.2</v>
      </c>
      <c r="Y80" s="43">
        <f t="shared" si="27"/>
        <v>0</v>
      </c>
    </row>
    <row r="81" spans="1:25" s="3" customFormat="1" ht="15" customHeight="1">
      <c r="A81" s="6" t="s">
        <v>129</v>
      </c>
      <c r="B81" s="14" t="s">
        <v>175</v>
      </c>
      <c r="C81" s="17" t="s">
        <v>176</v>
      </c>
      <c r="D81" s="18"/>
      <c r="E81" s="27">
        <v>0.02</v>
      </c>
      <c r="F81" s="19">
        <f>+E81*$D$42</f>
        <v>5187456.0000000009</v>
      </c>
      <c r="G81" s="23">
        <v>0</v>
      </c>
      <c r="H81" s="24">
        <f>+G81*F79</f>
        <v>0</v>
      </c>
      <c r="I81" s="23">
        <v>0</v>
      </c>
      <c r="J81" s="24"/>
      <c r="K81" s="32">
        <v>0.8</v>
      </c>
      <c r="L81" s="24">
        <f>+K81*$F81</f>
        <v>4149964.8000000007</v>
      </c>
      <c r="M81" s="27">
        <v>0.8</v>
      </c>
      <c r="N81" s="31">
        <f t="shared" si="21"/>
        <v>4149964.8000000007</v>
      </c>
      <c r="O81" s="23">
        <v>0</v>
      </c>
      <c r="P81" s="24"/>
      <c r="Q81" s="27"/>
      <c r="R81" s="31">
        <f t="shared" si="22"/>
        <v>0</v>
      </c>
      <c r="S81" s="42">
        <v>0.8</v>
      </c>
      <c r="T81" s="45">
        <f t="shared" si="23"/>
        <v>0.8</v>
      </c>
      <c r="U81" s="10">
        <f t="shared" si="24"/>
        <v>4149964.8000000007</v>
      </c>
      <c r="V81" s="46">
        <f t="shared" si="25"/>
        <v>1037491.2000000002</v>
      </c>
      <c r="W81" s="11">
        <f t="shared" si="26"/>
        <v>0.8</v>
      </c>
      <c r="X81" s="43">
        <v>0.8</v>
      </c>
      <c r="Y81" s="43">
        <f t="shared" si="27"/>
        <v>0</v>
      </c>
    </row>
    <row r="82" spans="1:25" s="3" customFormat="1" ht="15" customHeight="1">
      <c r="A82" s="6" t="s">
        <v>129</v>
      </c>
      <c r="B82" s="14" t="s">
        <v>177</v>
      </c>
      <c r="C82" s="17" t="s">
        <v>178</v>
      </c>
      <c r="D82" s="18"/>
      <c r="E82" s="27"/>
      <c r="F82" s="19"/>
      <c r="G82" s="23">
        <v>0</v>
      </c>
      <c r="H82" s="24">
        <f>+G82*F80</f>
        <v>0</v>
      </c>
      <c r="I82" s="23">
        <v>0</v>
      </c>
      <c r="J82" s="24">
        <f>+I82*F81</f>
        <v>0</v>
      </c>
      <c r="K82" s="32">
        <v>0.2</v>
      </c>
      <c r="L82" s="24">
        <f>+K82*F81</f>
        <v>1037491.2000000002</v>
      </c>
      <c r="M82" s="27">
        <v>0.2</v>
      </c>
      <c r="N82" s="31">
        <f>M82*F81</f>
        <v>1037491.2000000002</v>
      </c>
      <c r="O82" s="23">
        <v>0</v>
      </c>
      <c r="P82" s="24"/>
      <c r="Q82" s="27"/>
      <c r="R82" s="31">
        <f t="shared" si="22"/>
        <v>0</v>
      </c>
      <c r="S82" s="42">
        <v>0.2</v>
      </c>
      <c r="T82" s="45">
        <f t="shared" si="23"/>
        <v>0.2</v>
      </c>
      <c r="U82" s="10">
        <f t="shared" si="24"/>
        <v>1037491.2000000002</v>
      </c>
      <c r="V82" s="46">
        <f t="shared" si="25"/>
        <v>-1037491.2000000002</v>
      </c>
      <c r="W82" s="11">
        <f t="shared" si="26"/>
        <v>0.2</v>
      </c>
      <c r="X82" s="43">
        <v>0.2</v>
      </c>
      <c r="Y82" s="43">
        <f t="shared" si="27"/>
        <v>0</v>
      </c>
    </row>
    <row r="83" spans="1:25" s="3" customFormat="1" ht="15" customHeight="1">
      <c r="A83" s="6" t="s">
        <v>129</v>
      </c>
      <c r="B83" s="14" t="s">
        <v>179</v>
      </c>
      <c r="C83" s="17" t="s">
        <v>180</v>
      </c>
      <c r="D83" s="18"/>
      <c r="E83" s="27">
        <v>0.02</v>
      </c>
      <c r="F83" s="19">
        <f>+E83*$D$42</f>
        <v>5187456.0000000009</v>
      </c>
      <c r="G83" s="23">
        <v>0</v>
      </c>
      <c r="H83" s="24">
        <f>+G83*$F83</f>
        <v>0</v>
      </c>
      <c r="I83" s="23">
        <v>0</v>
      </c>
      <c r="J83" s="24">
        <f>+I83*$F83</f>
        <v>0</v>
      </c>
      <c r="K83" s="32">
        <v>0.8</v>
      </c>
      <c r="L83" s="24">
        <f>+K83*$F83</f>
        <v>4149964.8000000007</v>
      </c>
      <c r="M83" s="27">
        <v>0.8</v>
      </c>
      <c r="N83" s="31">
        <f t="shared" si="21"/>
        <v>4149964.8000000007</v>
      </c>
      <c r="O83" s="23">
        <v>0</v>
      </c>
      <c r="P83" s="24">
        <f t="shared" ref="P83:P89" si="28">+O83*$F83</f>
        <v>0</v>
      </c>
      <c r="Q83" s="27"/>
      <c r="R83" s="31">
        <f t="shared" si="22"/>
        <v>0</v>
      </c>
      <c r="S83" s="42">
        <v>0.8</v>
      </c>
      <c r="T83" s="45">
        <f t="shared" si="23"/>
        <v>0.8</v>
      </c>
      <c r="U83" s="10">
        <f t="shared" si="24"/>
        <v>4149964.8000000007</v>
      </c>
      <c r="V83" s="46">
        <f t="shared" si="25"/>
        <v>1037491.2000000002</v>
      </c>
      <c r="W83" s="11">
        <f t="shared" si="26"/>
        <v>0.8</v>
      </c>
      <c r="X83" s="43">
        <v>0.8</v>
      </c>
      <c r="Y83" s="43">
        <f t="shared" si="27"/>
        <v>0</v>
      </c>
    </row>
    <row r="84" spans="1:25" s="3" customFormat="1" ht="15" customHeight="1">
      <c r="A84" s="6" t="s">
        <v>129</v>
      </c>
      <c r="B84" s="14" t="s">
        <v>181</v>
      </c>
      <c r="C84" s="17" t="s">
        <v>182</v>
      </c>
      <c r="D84" s="18"/>
      <c r="E84" s="27"/>
      <c r="F84" s="19"/>
      <c r="G84" s="23">
        <v>0</v>
      </c>
      <c r="H84" s="24">
        <f>+G84*F83</f>
        <v>0</v>
      </c>
      <c r="I84" s="23">
        <v>0</v>
      </c>
      <c r="J84" s="24">
        <f>+I84*F83</f>
        <v>0</v>
      </c>
      <c r="K84" s="32">
        <v>0.1</v>
      </c>
      <c r="L84" s="24">
        <f>+K84*F83</f>
        <v>518745.60000000009</v>
      </c>
      <c r="M84" s="139">
        <v>0.1</v>
      </c>
      <c r="N84" s="140">
        <f>M84*F83</f>
        <v>518745.60000000009</v>
      </c>
      <c r="O84" s="23">
        <v>0.1</v>
      </c>
      <c r="P84" s="24">
        <f>+O84*$F83</f>
        <v>518745.60000000009</v>
      </c>
      <c r="Q84" s="27">
        <v>0.1</v>
      </c>
      <c r="R84" s="31">
        <f>Q84*F83</f>
        <v>518745.60000000009</v>
      </c>
      <c r="S84" s="42">
        <v>0.2</v>
      </c>
      <c r="T84" s="45">
        <f t="shared" si="23"/>
        <v>0.2</v>
      </c>
      <c r="U84" s="10">
        <f t="shared" si="24"/>
        <v>1037491.2000000002</v>
      </c>
      <c r="V84" s="46">
        <f t="shared" si="25"/>
        <v>-1037491.2000000002</v>
      </c>
      <c r="W84" s="11">
        <f t="shared" si="26"/>
        <v>0.2</v>
      </c>
      <c r="X84" s="43">
        <v>0.2</v>
      </c>
      <c r="Y84" s="43">
        <f t="shared" si="27"/>
        <v>0</v>
      </c>
    </row>
    <row r="85" spans="1:25" s="3" customFormat="1" ht="15" customHeight="1">
      <c r="A85" s="6" t="s">
        <v>129</v>
      </c>
      <c r="B85" s="14" t="s">
        <v>183</v>
      </c>
      <c r="C85" s="17" t="s">
        <v>184</v>
      </c>
      <c r="D85" s="18"/>
      <c r="E85" s="27">
        <v>0.02</v>
      </c>
      <c r="F85" s="19">
        <f>+E85*$D$42</f>
        <v>5187456.0000000009</v>
      </c>
      <c r="G85" s="23">
        <v>0</v>
      </c>
      <c r="H85" s="24">
        <f>+G85*$F85</f>
        <v>0</v>
      </c>
      <c r="I85" s="23">
        <v>0</v>
      </c>
      <c r="J85" s="24">
        <f>+I85*$F85</f>
        <v>0</v>
      </c>
      <c r="K85" s="32">
        <v>0.8</v>
      </c>
      <c r="L85" s="24">
        <f>+K85*$F85</f>
        <v>4149964.8000000007</v>
      </c>
      <c r="M85" s="27">
        <v>0.8</v>
      </c>
      <c r="N85" s="31">
        <f t="shared" si="21"/>
        <v>4149964.8000000007</v>
      </c>
      <c r="O85" s="23">
        <v>0</v>
      </c>
      <c r="P85" s="24">
        <f t="shared" si="28"/>
        <v>0</v>
      </c>
      <c r="Q85" s="27"/>
      <c r="R85" s="31">
        <f t="shared" si="22"/>
        <v>0</v>
      </c>
      <c r="S85" s="42">
        <v>0.8</v>
      </c>
      <c r="T85" s="45">
        <f t="shared" si="23"/>
        <v>0.8</v>
      </c>
      <c r="U85" s="10">
        <f t="shared" si="24"/>
        <v>4149964.8000000007</v>
      </c>
      <c r="V85" s="46">
        <f t="shared" si="25"/>
        <v>1037491.2000000002</v>
      </c>
      <c r="W85" s="11">
        <f t="shared" si="26"/>
        <v>0.8</v>
      </c>
      <c r="X85" s="43">
        <v>0.8</v>
      </c>
      <c r="Y85" s="43">
        <f t="shared" si="27"/>
        <v>0</v>
      </c>
    </row>
    <row r="86" spans="1:25" s="3" customFormat="1" ht="15" customHeight="1">
      <c r="A86" s="6" t="s">
        <v>129</v>
      </c>
      <c r="B86" s="14" t="s">
        <v>185</v>
      </c>
      <c r="C86" s="17" t="s">
        <v>186</v>
      </c>
      <c r="D86" s="18"/>
      <c r="E86" s="27"/>
      <c r="F86" s="19"/>
      <c r="G86" s="23">
        <v>0</v>
      </c>
      <c r="H86" s="24">
        <f>+G86*F85</f>
        <v>0</v>
      </c>
      <c r="I86" s="23">
        <v>0</v>
      </c>
      <c r="J86" s="24">
        <f>+I86*F85</f>
        <v>0</v>
      </c>
      <c r="K86" s="32">
        <v>0.1</v>
      </c>
      <c r="L86" s="24">
        <f>+K86*F85</f>
        <v>518745.60000000009</v>
      </c>
      <c r="M86" s="27">
        <v>0.1</v>
      </c>
      <c r="N86" s="31">
        <f>M86*F85</f>
        <v>518745.60000000009</v>
      </c>
      <c r="O86" s="23">
        <v>0.1</v>
      </c>
      <c r="P86" s="24">
        <f>+O86*F85</f>
        <v>518745.60000000009</v>
      </c>
      <c r="Q86" s="27">
        <v>0.1</v>
      </c>
      <c r="R86" s="31">
        <f>Q86*F85</f>
        <v>518745.60000000009</v>
      </c>
      <c r="S86" s="42">
        <v>0.2</v>
      </c>
      <c r="T86" s="45">
        <f t="shared" si="23"/>
        <v>0.2</v>
      </c>
      <c r="U86" s="10">
        <f t="shared" si="24"/>
        <v>1037491.2000000002</v>
      </c>
      <c r="V86" s="46">
        <f t="shared" si="25"/>
        <v>-1037491.2000000002</v>
      </c>
      <c r="W86" s="11">
        <f t="shared" si="26"/>
        <v>0.2</v>
      </c>
      <c r="X86" s="43">
        <v>0.2</v>
      </c>
      <c r="Y86" s="43">
        <f t="shared" si="27"/>
        <v>0</v>
      </c>
    </row>
    <row r="87" spans="1:25" s="3" customFormat="1" ht="15" customHeight="1">
      <c r="A87" s="6" t="s">
        <v>129</v>
      </c>
      <c r="B87" s="14" t="s">
        <v>187</v>
      </c>
      <c r="C87" s="17" t="s">
        <v>188</v>
      </c>
      <c r="D87" s="18"/>
      <c r="E87" s="27">
        <v>0.02</v>
      </c>
      <c r="F87" s="19">
        <f>+E87*$D$42</f>
        <v>5187456.0000000009</v>
      </c>
      <c r="G87" s="23">
        <v>0</v>
      </c>
      <c r="H87" s="24">
        <f>+G87*$F87</f>
        <v>0</v>
      </c>
      <c r="I87" s="23">
        <v>0</v>
      </c>
      <c r="J87" s="24">
        <f>+I87*$F87</f>
        <v>0</v>
      </c>
      <c r="K87" s="32">
        <v>0.8</v>
      </c>
      <c r="L87" s="24">
        <f>+K87*$F87</f>
        <v>4149964.8000000007</v>
      </c>
      <c r="M87" s="27">
        <v>0.8</v>
      </c>
      <c r="N87" s="31">
        <f t="shared" si="21"/>
        <v>4149964.8000000007</v>
      </c>
      <c r="O87" s="23">
        <v>0</v>
      </c>
      <c r="P87" s="24">
        <f t="shared" si="28"/>
        <v>0</v>
      </c>
      <c r="Q87" s="27"/>
      <c r="R87" s="31">
        <f t="shared" si="22"/>
        <v>0</v>
      </c>
      <c r="S87" s="42">
        <v>0.8</v>
      </c>
      <c r="T87" s="45">
        <f t="shared" si="23"/>
        <v>0.8</v>
      </c>
      <c r="U87" s="10">
        <f t="shared" si="24"/>
        <v>4149964.8000000007</v>
      </c>
      <c r="V87" s="46">
        <f t="shared" si="25"/>
        <v>1037491.2000000002</v>
      </c>
      <c r="W87" s="11">
        <f t="shared" si="26"/>
        <v>0.8</v>
      </c>
      <c r="X87" s="43">
        <v>0.8</v>
      </c>
      <c r="Y87" s="43">
        <f t="shared" si="27"/>
        <v>0</v>
      </c>
    </row>
    <row r="88" spans="1:25" s="3" customFormat="1" ht="15" customHeight="1">
      <c r="A88" s="6" t="s">
        <v>129</v>
      </c>
      <c r="B88" s="14" t="s">
        <v>189</v>
      </c>
      <c r="C88" s="17" t="s">
        <v>190</v>
      </c>
      <c r="D88" s="18"/>
      <c r="E88" s="27"/>
      <c r="F88" s="19"/>
      <c r="G88" s="23">
        <v>0</v>
      </c>
      <c r="H88" s="24">
        <f>+G88*F87</f>
        <v>0</v>
      </c>
      <c r="I88" s="23">
        <v>0</v>
      </c>
      <c r="J88" s="24">
        <f>+I88*F87</f>
        <v>0</v>
      </c>
      <c r="K88" s="32">
        <v>0.1</v>
      </c>
      <c r="L88" s="24">
        <f>+K88*F87</f>
        <v>518745.60000000009</v>
      </c>
      <c r="M88" s="27">
        <v>0.1</v>
      </c>
      <c r="N88" s="31">
        <f t="shared" si="21"/>
        <v>0</v>
      </c>
      <c r="O88" s="23">
        <v>0.1</v>
      </c>
      <c r="P88" s="24">
        <f>+O88*F87</f>
        <v>518745.60000000009</v>
      </c>
      <c r="Q88" s="27">
        <v>0.1</v>
      </c>
      <c r="R88" s="31">
        <f>Q88*F87</f>
        <v>518745.60000000009</v>
      </c>
      <c r="S88" s="42">
        <v>0.2</v>
      </c>
      <c r="T88" s="45">
        <f t="shared" si="23"/>
        <v>0.2</v>
      </c>
      <c r="U88" s="10">
        <f t="shared" si="24"/>
        <v>1037491.2000000002</v>
      </c>
      <c r="V88" s="46">
        <f t="shared" si="25"/>
        <v>-1037491.2000000002</v>
      </c>
      <c r="W88" s="11">
        <f t="shared" si="26"/>
        <v>0.2</v>
      </c>
      <c r="X88" s="43">
        <v>0.2</v>
      </c>
      <c r="Y88" s="43">
        <f t="shared" si="27"/>
        <v>0</v>
      </c>
    </row>
    <row r="89" spans="1:25" s="3" customFormat="1" ht="15" customHeight="1">
      <c r="A89" s="6" t="s">
        <v>129</v>
      </c>
      <c r="B89" s="14" t="s">
        <v>191</v>
      </c>
      <c r="C89" s="17" t="s">
        <v>192</v>
      </c>
      <c r="D89" s="18"/>
      <c r="E89" s="27">
        <v>0.04</v>
      </c>
      <c r="F89" s="19">
        <f>+E89*$D$42</f>
        <v>10374912.000000002</v>
      </c>
      <c r="G89" s="23">
        <v>0</v>
      </c>
      <c r="H89" s="24">
        <f>+G89*$F89</f>
        <v>0</v>
      </c>
      <c r="I89" s="23">
        <v>0.25</v>
      </c>
      <c r="J89" s="24">
        <f>+I89*$F89</f>
        <v>2593728.0000000005</v>
      </c>
      <c r="K89" s="32">
        <v>0</v>
      </c>
      <c r="L89" s="24">
        <f>+K89*$F89</f>
        <v>0</v>
      </c>
      <c r="M89" s="27">
        <v>0</v>
      </c>
      <c r="N89" s="31">
        <f t="shared" si="21"/>
        <v>0</v>
      </c>
      <c r="O89" s="23">
        <v>0.55000000000000004</v>
      </c>
      <c r="P89" s="24">
        <f t="shared" si="28"/>
        <v>5706201.6000000015</v>
      </c>
      <c r="Q89" s="27">
        <v>0.55000000000000004</v>
      </c>
      <c r="R89" s="31">
        <f t="shared" si="22"/>
        <v>5706201.6000000015</v>
      </c>
      <c r="S89" s="42">
        <v>0.8</v>
      </c>
      <c r="T89" s="45">
        <f t="shared" si="23"/>
        <v>0.8</v>
      </c>
      <c r="U89" s="10">
        <f t="shared" si="24"/>
        <v>8299929.6000000015</v>
      </c>
      <c r="V89" s="46">
        <f t="shared" si="25"/>
        <v>2074982.4000000004</v>
      </c>
      <c r="W89" s="11">
        <f t="shared" si="26"/>
        <v>0.8</v>
      </c>
      <c r="X89" s="43">
        <v>0.8</v>
      </c>
      <c r="Y89" s="43">
        <f t="shared" si="27"/>
        <v>0</v>
      </c>
    </row>
    <row r="90" spans="1:25" s="3" customFormat="1" ht="15" customHeight="1">
      <c r="A90" s="6" t="s">
        <v>129</v>
      </c>
      <c r="B90" s="14" t="s">
        <v>193</v>
      </c>
      <c r="C90" s="17" t="s">
        <v>194</v>
      </c>
      <c r="D90" s="18"/>
      <c r="E90" s="27"/>
      <c r="F90" s="19"/>
      <c r="G90" s="23">
        <v>0</v>
      </c>
      <c r="H90" s="24">
        <f>+G90*F89</f>
        <v>0</v>
      </c>
      <c r="I90" s="23">
        <v>0.05</v>
      </c>
      <c r="J90" s="24">
        <f>+I90*F89</f>
        <v>518745.60000000009</v>
      </c>
      <c r="K90" s="32">
        <v>0.05</v>
      </c>
      <c r="L90" s="24">
        <f>+K90*F89</f>
        <v>518745.60000000009</v>
      </c>
      <c r="M90" s="27">
        <v>0.05</v>
      </c>
      <c r="N90" s="31">
        <f>M90*F89</f>
        <v>518745.60000000009</v>
      </c>
      <c r="O90" s="23">
        <v>0.1</v>
      </c>
      <c r="P90" s="24">
        <f>+O90*F89</f>
        <v>1037491.2000000002</v>
      </c>
      <c r="Q90" s="27">
        <v>0.05</v>
      </c>
      <c r="R90" s="31">
        <f>Q90*F89</f>
        <v>518745.60000000009</v>
      </c>
      <c r="S90" s="42">
        <v>0.2</v>
      </c>
      <c r="T90" s="45">
        <f t="shared" si="23"/>
        <v>0.2</v>
      </c>
      <c r="U90" s="10">
        <f t="shared" si="24"/>
        <v>2074982.4000000004</v>
      </c>
      <c r="V90" s="46">
        <f t="shared" si="25"/>
        <v>-2074982.4000000004</v>
      </c>
      <c r="W90" s="11">
        <f t="shared" si="26"/>
        <v>0.15000000000000002</v>
      </c>
      <c r="X90" s="43">
        <v>0.15000000000000002</v>
      </c>
      <c r="Y90" s="43">
        <f t="shared" si="27"/>
        <v>0</v>
      </c>
    </row>
    <row r="91" spans="1:25" s="3" customFormat="1" ht="15" customHeight="1">
      <c r="A91" s="6" t="s">
        <v>129</v>
      </c>
      <c r="B91" s="14" t="s">
        <v>195</v>
      </c>
      <c r="C91" s="17" t="s">
        <v>196</v>
      </c>
      <c r="D91" s="18"/>
      <c r="E91" s="27">
        <v>0.04</v>
      </c>
      <c r="F91" s="19">
        <f>+E91*$D$42</f>
        <v>10374912.000000002</v>
      </c>
      <c r="G91" s="23">
        <v>0.6</v>
      </c>
      <c r="H91" s="24">
        <f>+G91*$F91</f>
        <v>6224947.2000000011</v>
      </c>
      <c r="I91" s="23">
        <v>0</v>
      </c>
      <c r="J91" s="24">
        <f>+I91*$F91</f>
        <v>0</v>
      </c>
      <c r="K91" s="32">
        <v>0</v>
      </c>
      <c r="L91" s="24">
        <f>+K91*$F91</f>
        <v>0</v>
      </c>
      <c r="M91" s="27">
        <v>0</v>
      </c>
      <c r="N91" s="31">
        <f t="shared" si="21"/>
        <v>0</v>
      </c>
      <c r="O91" s="23">
        <v>0.2</v>
      </c>
      <c r="P91" s="24">
        <f>+O91*$F91</f>
        <v>2074982.4000000004</v>
      </c>
      <c r="Q91" s="27">
        <v>0</v>
      </c>
      <c r="R91" s="31">
        <f t="shared" si="22"/>
        <v>0</v>
      </c>
      <c r="S91" s="42">
        <v>0.8</v>
      </c>
      <c r="T91" s="45">
        <f t="shared" si="23"/>
        <v>0.8</v>
      </c>
      <c r="U91" s="10">
        <f t="shared" si="24"/>
        <v>8299929.6000000015</v>
      </c>
      <c r="V91" s="46">
        <f t="shared" si="25"/>
        <v>2074982.4000000004</v>
      </c>
      <c r="W91" s="11">
        <f t="shared" si="26"/>
        <v>0.6</v>
      </c>
      <c r="X91" s="43">
        <v>0.6</v>
      </c>
      <c r="Y91" s="43">
        <f t="shared" si="27"/>
        <v>0</v>
      </c>
    </row>
    <row r="92" spans="1:25" s="3" customFormat="1" ht="15" customHeight="1">
      <c r="A92" s="6" t="s">
        <v>129</v>
      </c>
      <c r="B92" s="14" t="s">
        <v>197</v>
      </c>
      <c r="C92" s="17" t="s">
        <v>198</v>
      </c>
      <c r="D92" s="18"/>
      <c r="E92" s="27"/>
      <c r="F92" s="19"/>
      <c r="G92" s="23">
        <v>0</v>
      </c>
      <c r="H92" s="24">
        <f>+G92*F90</f>
        <v>0</v>
      </c>
      <c r="I92" s="23">
        <v>0.12</v>
      </c>
      <c r="J92" s="24">
        <f>+I92*F91</f>
        <v>1244989.4400000002</v>
      </c>
      <c r="K92" s="32">
        <v>0</v>
      </c>
      <c r="L92" s="24">
        <f>+K92*F91</f>
        <v>0</v>
      </c>
      <c r="M92" s="27">
        <v>0</v>
      </c>
      <c r="N92" s="31">
        <f t="shared" si="21"/>
        <v>0</v>
      </c>
      <c r="O92" s="23">
        <v>0.08</v>
      </c>
      <c r="P92" s="24">
        <f>+O92*F91</f>
        <v>829992.9600000002</v>
      </c>
      <c r="Q92" s="139">
        <v>0.03</v>
      </c>
      <c r="R92" s="31">
        <f>Q92*F91</f>
        <v>311247.36000000004</v>
      </c>
      <c r="S92" s="42">
        <v>0.2</v>
      </c>
      <c r="T92" s="45">
        <f t="shared" si="23"/>
        <v>0.2</v>
      </c>
      <c r="U92" s="10">
        <f t="shared" si="24"/>
        <v>2074982.4000000004</v>
      </c>
      <c r="V92" s="46">
        <f t="shared" si="25"/>
        <v>-2074982.4000000004</v>
      </c>
      <c r="W92" s="11">
        <f t="shared" si="26"/>
        <v>0.15</v>
      </c>
      <c r="X92" s="43">
        <v>0.15</v>
      </c>
      <c r="Y92" s="43">
        <f t="shared" si="27"/>
        <v>0</v>
      </c>
    </row>
    <row r="93" spans="1:25" s="3" customFormat="1" ht="15" customHeight="1">
      <c r="A93" s="6" t="s">
        <v>129</v>
      </c>
      <c r="B93" s="14" t="s">
        <v>199</v>
      </c>
      <c r="C93" s="17" t="s">
        <v>200</v>
      </c>
      <c r="D93" s="18"/>
      <c r="E93" s="27">
        <v>0.02</v>
      </c>
      <c r="F93" s="19">
        <f>+E93*$D$42</f>
        <v>5187456.0000000009</v>
      </c>
      <c r="G93" s="23">
        <v>0</v>
      </c>
      <c r="H93" s="24">
        <f>+G93*F91</f>
        <v>0</v>
      </c>
      <c r="I93" s="23">
        <v>0</v>
      </c>
      <c r="J93" s="24"/>
      <c r="K93" s="32">
        <v>0.3</v>
      </c>
      <c r="L93" s="24">
        <f>+K93*$F93</f>
        <v>1556236.8000000003</v>
      </c>
      <c r="M93" s="139">
        <v>0.3</v>
      </c>
      <c r="N93" s="140">
        <f t="shared" si="21"/>
        <v>1556236.8000000003</v>
      </c>
      <c r="O93" s="23">
        <v>0.7</v>
      </c>
      <c r="P93" s="24">
        <f>+O93*F93</f>
        <v>3631219.2000000007</v>
      </c>
      <c r="Q93" s="27">
        <v>0.1</v>
      </c>
      <c r="R93" s="31">
        <f t="shared" si="22"/>
        <v>518745.60000000009</v>
      </c>
      <c r="S93" s="42">
        <v>1</v>
      </c>
      <c r="T93" s="45">
        <f t="shared" si="23"/>
        <v>1</v>
      </c>
      <c r="U93" s="10">
        <f t="shared" si="24"/>
        <v>5187456.0000000009</v>
      </c>
      <c r="V93" s="46">
        <f t="shared" si="25"/>
        <v>0</v>
      </c>
      <c r="W93" s="11">
        <f t="shared" si="26"/>
        <v>0.4</v>
      </c>
      <c r="X93" s="43">
        <v>0.4</v>
      </c>
      <c r="Y93" s="43">
        <f t="shared" si="27"/>
        <v>0</v>
      </c>
    </row>
    <row r="94" spans="1:25" s="3" customFormat="1" ht="15" customHeight="1">
      <c r="A94" s="6" t="s">
        <v>129</v>
      </c>
      <c r="B94" s="14" t="s">
        <v>201</v>
      </c>
      <c r="C94" s="17" t="s">
        <v>202</v>
      </c>
      <c r="D94" s="18"/>
      <c r="E94" s="27">
        <v>0.02</v>
      </c>
      <c r="F94" s="19">
        <f>+E94*$D$42</f>
        <v>5187456.0000000009</v>
      </c>
      <c r="G94" s="23">
        <v>0</v>
      </c>
      <c r="H94" s="24">
        <f>+G94*F92</f>
        <v>0</v>
      </c>
      <c r="I94" s="23">
        <v>0</v>
      </c>
      <c r="J94" s="24"/>
      <c r="K94" s="32">
        <v>0.8</v>
      </c>
      <c r="L94" s="24">
        <f>+K94*$F94</f>
        <v>4149964.8000000007</v>
      </c>
      <c r="M94" s="27">
        <v>0.8</v>
      </c>
      <c r="N94" s="31">
        <f t="shared" si="21"/>
        <v>4149964.8000000007</v>
      </c>
      <c r="O94" s="23">
        <v>0.2</v>
      </c>
      <c r="P94" s="24">
        <f>+O94*F94</f>
        <v>1037491.2000000002</v>
      </c>
      <c r="Q94" s="27"/>
      <c r="R94" s="31">
        <f t="shared" si="22"/>
        <v>0</v>
      </c>
      <c r="S94" s="42">
        <v>1</v>
      </c>
      <c r="T94" s="45">
        <f t="shared" si="23"/>
        <v>1</v>
      </c>
      <c r="U94" s="10">
        <f t="shared" si="24"/>
        <v>5187456.0000000009</v>
      </c>
      <c r="V94" s="46">
        <f t="shared" si="25"/>
        <v>0</v>
      </c>
      <c r="W94" s="11">
        <f t="shared" si="26"/>
        <v>0.8</v>
      </c>
      <c r="X94" s="43">
        <v>0.8</v>
      </c>
      <c r="Y94" s="43">
        <f t="shared" si="27"/>
        <v>0</v>
      </c>
    </row>
    <row r="95" spans="1:25" s="3" customFormat="1" ht="15" customHeight="1">
      <c r="A95" s="6" t="s">
        <v>129</v>
      </c>
      <c r="B95" s="14" t="s">
        <v>203</v>
      </c>
      <c r="C95" s="17" t="s">
        <v>204</v>
      </c>
      <c r="D95" s="18"/>
      <c r="E95" s="27">
        <v>0.02</v>
      </c>
      <c r="F95" s="19">
        <f>+E95*$D$42</f>
        <v>5187456.0000000009</v>
      </c>
      <c r="G95" s="23">
        <v>0</v>
      </c>
      <c r="H95" s="24">
        <f>+G95*$F95</f>
        <v>0</v>
      </c>
      <c r="I95" s="23">
        <v>0.8</v>
      </c>
      <c r="J95" s="24">
        <f>+I95*$F95</f>
        <v>4149964.8000000007</v>
      </c>
      <c r="K95" s="32">
        <v>0</v>
      </c>
      <c r="L95" s="24">
        <f>+K95*$F95</f>
        <v>0</v>
      </c>
      <c r="M95" s="27">
        <v>0</v>
      </c>
      <c r="N95" s="31">
        <f t="shared" si="21"/>
        <v>0</v>
      </c>
      <c r="O95" s="23">
        <v>0</v>
      </c>
      <c r="P95" s="24">
        <f>+O95*$F95</f>
        <v>0</v>
      </c>
      <c r="Q95" s="27"/>
      <c r="R95" s="31">
        <f t="shared" si="22"/>
        <v>0</v>
      </c>
      <c r="S95" s="42">
        <v>0.8</v>
      </c>
      <c r="T95" s="45">
        <f t="shared" si="23"/>
        <v>0.8</v>
      </c>
      <c r="U95" s="10">
        <f t="shared" si="24"/>
        <v>4149964.8000000007</v>
      </c>
      <c r="V95" s="46">
        <f t="shared" si="25"/>
        <v>1037491.2000000002</v>
      </c>
      <c r="W95" s="11">
        <f t="shared" si="26"/>
        <v>0.8</v>
      </c>
      <c r="X95" s="43">
        <v>0.8</v>
      </c>
      <c r="Y95" s="43">
        <f t="shared" si="27"/>
        <v>0</v>
      </c>
    </row>
    <row r="96" spans="1:25" s="3" customFormat="1" ht="15" customHeight="1">
      <c r="A96" s="6" t="s">
        <v>129</v>
      </c>
      <c r="B96" s="14" t="s">
        <v>205</v>
      </c>
      <c r="C96" s="17" t="s">
        <v>206</v>
      </c>
      <c r="D96" s="18"/>
      <c r="E96" s="27"/>
      <c r="F96" s="19"/>
      <c r="G96" s="23">
        <v>0.1</v>
      </c>
      <c r="H96" s="24">
        <f>+G96*F95</f>
        <v>518745.60000000009</v>
      </c>
      <c r="I96" s="23"/>
      <c r="J96" s="24">
        <f>+I96*$F96</f>
        <v>0</v>
      </c>
      <c r="K96" s="32">
        <v>0.1</v>
      </c>
      <c r="L96" s="24">
        <f>+K96*F95</f>
        <v>518745.60000000009</v>
      </c>
      <c r="M96" s="27">
        <v>0.1</v>
      </c>
      <c r="N96" s="31">
        <f>M96*F95</f>
        <v>518745.60000000009</v>
      </c>
      <c r="O96" s="23">
        <v>0</v>
      </c>
      <c r="P96" s="24">
        <f>+O96*$F95</f>
        <v>0</v>
      </c>
      <c r="Q96" s="27"/>
      <c r="R96" s="31">
        <f t="shared" si="22"/>
        <v>0</v>
      </c>
      <c r="S96" s="42">
        <v>0.2</v>
      </c>
      <c r="T96" s="45">
        <f t="shared" si="23"/>
        <v>0.2</v>
      </c>
      <c r="U96" s="10">
        <f t="shared" si="24"/>
        <v>1037491.2000000002</v>
      </c>
      <c r="V96" s="46">
        <f t="shared" si="25"/>
        <v>-1037491.2000000002</v>
      </c>
      <c r="W96" s="11">
        <f t="shared" si="26"/>
        <v>0.2</v>
      </c>
      <c r="X96" s="43">
        <v>0.2</v>
      </c>
      <c r="Y96" s="43">
        <f t="shared" si="27"/>
        <v>0</v>
      </c>
    </row>
    <row r="97" spans="1:25" s="3" customFormat="1" ht="15" customHeight="1">
      <c r="A97" s="6" t="s">
        <v>129</v>
      </c>
      <c r="B97" s="14" t="s">
        <v>207</v>
      </c>
      <c r="C97" s="17" t="s">
        <v>208</v>
      </c>
      <c r="D97" s="18"/>
      <c r="E97" s="27">
        <v>0.02</v>
      </c>
      <c r="F97" s="19">
        <f>+E97*$D$42</f>
        <v>5187456.0000000009</v>
      </c>
      <c r="G97" s="23">
        <v>0</v>
      </c>
      <c r="H97" s="24">
        <f>+G97*$F97</f>
        <v>0</v>
      </c>
      <c r="I97" s="23">
        <v>0</v>
      </c>
      <c r="J97" s="24">
        <f>+I97*$F97</f>
        <v>0</v>
      </c>
      <c r="K97" s="32">
        <v>0.8</v>
      </c>
      <c r="L97" s="24">
        <f t="shared" ref="L97:L101" si="29">+K97*$F97</f>
        <v>4149964.8000000007</v>
      </c>
      <c r="M97" s="27">
        <v>0.8</v>
      </c>
      <c r="N97" s="31">
        <f t="shared" si="21"/>
        <v>4149964.8000000007</v>
      </c>
      <c r="O97" s="23">
        <v>0</v>
      </c>
      <c r="P97" s="24">
        <f>+O97*$F97</f>
        <v>0</v>
      </c>
      <c r="Q97" s="27"/>
      <c r="R97" s="31">
        <f t="shared" si="22"/>
        <v>0</v>
      </c>
      <c r="S97" s="42">
        <v>0.8</v>
      </c>
      <c r="T97" s="45">
        <f t="shared" si="23"/>
        <v>0.8</v>
      </c>
      <c r="U97" s="10">
        <f t="shared" si="24"/>
        <v>4149964.8000000007</v>
      </c>
      <c r="V97" s="46">
        <f t="shared" si="25"/>
        <v>1037491.2000000002</v>
      </c>
      <c r="W97" s="11">
        <f t="shared" si="26"/>
        <v>0.8</v>
      </c>
      <c r="X97" s="43">
        <v>0.8</v>
      </c>
      <c r="Y97" s="43">
        <f t="shared" si="27"/>
        <v>0</v>
      </c>
    </row>
    <row r="98" spans="1:25" s="3" customFormat="1" ht="15" customHeight="1">
      <c r="A98" s="6" t="s">
        <v>129</v>
      </c>
      <c r="B98" s="14" t="s">
        <v>209</v>
      </c>
      <c r="C98" s="17" t="s">
        <v>210</v>
      </c>
      <c r="D98" s="18"/>
      <c r="E98" s="27"/>
      <c r="F98" s="19"/>
      <c r="G98" s="23">
        <v>0</v>
      </c>
      <c r="H98" s="24">
        <f>+G98*F97</f>
        <v>0</v>
      </c>
      <c r="I98" s="23">
        <v>0</v>
      </c>
      <c r="J98" s="24">
        <f>+I98*F97</f>
        <v>0</v>
      </c>
      <c r="K98" s="32">
        <v>0.1</v>
      </c>
      <c r="L98" s="24">
        <f>+K98*F97</f>
        <v>518745.60000000009</v>
      </c>
      <c r="M98" s="27">
        <v>0.1</v>
      </c>
      <c r="N98" s="31">
        <f>M98*F97</f>
        <v>518745.60000000009</v>
      </c>
      <c r="O98" s="23">
        <v>0.1</v>
      </c>
      <c r="P98" s="24">
        <f>+O98*$F97</f>
        <v>518745.60000000009</v>
      </c>
      <c r="Q98" s="27">
        <v>0.1</v>
      </c>
      <c r="R98" s="31">
        <f>Q98*F97</f>
        <v>518745.60000000009</v>
      </c>
      <c r="S98" s="42">
        <v>0.2</v>
      </c>
      <c r="T98" s="45">
        <f t="shared" si="23"/>
        <v>0.2</v>
      </c>
      <c r="U98" s="10">
        <f t="shared" si="24"/>
        <v>1037491.2000000002</v>
      </c>
      <c r="V98" s="46">
        <f t="shared" si="25"/>
        <v>-1037491.2000000002</v>
      </c>
      <c r="W98" s="11">
        <f t="shared" si="26"/>
        <v>0.2</v>
      </c>
      <c r="X98" s="43">
        <v>0.2</v>
      </c>
      <c r="Y98" s="43">
        <f t="shared" si="27"/>
        <v>0</v>
      </c>
    </row>
    <row r="99" spans="1:25" s="3" customFormat="1" ht="15" customHeight="1">
      <c r="A99" s="6" t="s">
        <v>129</v>
      </c>
      <c r="B99" s="14" t="s">
        <v>211</v>
      </c>
      <c r="C99" s="17" t="s">
        <v>212</v>
      </c>
      <c r="D99" s="18"/>
      <c r="E99" s="27">
        <v>0.02</v>
      </c>
      <c r="F99" s="19">
        <f>+E99*$D$42</f>
        <v>5187456.0000000009</v>
      </c>
      <c r="G99" s="23">
        <v>0</v>
      </c>
      <c r="H99" s="24">
        <f>+G99*$F99</f>
        <v>0</v>
      </c>
      <c r="I99" s="23">
        <v>0</v>
      </c>
      <c r="J99" s="24">
        <f>+I99*$F99</f>
        <v>0</v>
      </c>
      <c r="K99" s="32">
        <v>0.8</v>
      </c>
      <c r="L99" s="24">
        <f t="shared" si="29"/>
        <v>4149964.8000000007</v>
      </c>
      <c r="M99" s="27">
        <v>0.8</v>
      </c>
      <c r="N99" s="31">
        <f t="shared" si="21"/>
        <v>4149964.8000000007</v>
      </c>
      <c r="O99" s="23">
        <v>0</v>
      </c>
      <c r="P99" s="24">
        <f>+O99*$F99</f>
        <v>0</v>
      </c>
      <c r="Q99" s="27"/>
      <c r="R99" s="31">
        <f t="shared" si="22"/>
        <v>0</v>
      </c>
      <c r="S99" s="42">
        <v>0.8</v>
      </c>
      <c r="T99" s="45">
        <f t="shared" si="23"/>
        <v>0.8</v>
      </c>
      <c r="U99" s="10">
        <f t="shared" si="24"/>
        <v>4149964.8000000007</v>
      </c>
      <c r="V99" s="46">
        <f t="shared" si="25"/>
        <v>1037491.2000000002</v>
      </c>
      <c r="W99" s="11">
        <f t="shared" si="26"/>
        <v>0.8</v>
      </c>
      <c r="X99" s="43">
        <v>0.8</v>
      </c>
      <c r="Y99" s="43">
        <f t="shared" si="27"/>
        <v>0</v>
      </c>
    </row>
    <row r="100" spans="1:25" s="3" customFormat="1" ht="15" customHeight="1">
      <c r="A100" s="6" t="s">
        <v>129</v>
      </c>
      <c r="B100" s="14" t="s">
        <v>213</v>
      </c>
      <c r="C100" s="17" t="s">
        <v>214</v>
      </c>
      <c r="D100" s="18"/>
      <c r="E100" s="27"/>
      <c r="F100" s="19"/>
      <c r="G100" s="23">
        <v>0</v>
      </c>
      <c r="H100" s="24">
        <f>+G100*F99</f>
        <v>0</v>
      </c>
      <c r="I100" s="23">
        <v>0</v>
      </c>
      <c r="J100" s="24">
        <f>+I100*$F100</f>
        <v>0</v>
      </c>
      <c r="K100" s="32">
        <v>0.1</v>
      </c>
      <c r="L100" s="24">
        <f>+K100*F99</f>
        <v>518745.60000000009</v>
      </c>
      <c r="M100" s="27">
        <v>0.1</v>
      </c>
      <c r="N100" s="31">
        <f>M100*F99</f>
        <v>518745.60000000009</v>
      </c>
      <c r="O100" s="23">
        <v>0.1</v>
      </c>
      <c r="P100" s="24">
        <f>+O100*F99</f>
        <v>518745.60000000009</v>
      </c>
      <c r="Q100" s="27">
        <v>0.1</v>
      </c>
      <c r="R100" s="31">
        <f>Q100*F99</f>
        <v>518745.60000000009</v>
      </c>
      <c r="S100" s="42">
        <v>0.2</v>
      </c>
      <c r="T100" s="45">
        <f t="shared" si="23"/>
        <v>0.2</v>
      </c>
      <c r="U100" s="10">
        <f t="shared" si="24"/>
        <v>1037491.2000000002</v>
      </c>
      <c r="V100" s="46">
        <f t="shared" si="25"/>
        <v>-1037491.2000000002</v>
      </c>
      <c r="W100" s="11">
        <f t="shared" si="26"/>
        <v>0.2</v>
      </c>
      <c r="X100" s="43">
        <v>0.2</v>
      </c>
      <c r="Y100" s="43">
        <f t="shared" si="27"/>
        <v>0</v>
      </c>
    </row>
    <row r="101" spans="1:25" s="3" customFormat="1" ht="15" customHeight="1">
      <c r="A101" s="6" t="s">
        <v>129</v>
      </c>
      <c r="B101" s="14" t="s">
        <v>215</v>
      </c>
      <c r="C101" s="17" t="s">
        <v>216</v>
      </c>
      <c r="D101" s="18"/>
      <c r="E101" s="27">
        <v>0.02</v>
      </c>
      <c r="F101" s="19">
        <f>+E101*$D$42</f>
        <v>5187456.0000000009</v>
      </c>
      <c r="G101" s="23">
        <v>0</v>
      </c>
      <c r="H101" s="24">
        <f>+G101*$F101</f>
        <v>0</v>
      </c>
      <c r="I101" s="23">
        <v>0.3</v>
      </c>
      <c r="J101" s="24">
        <f>+I101*$F101</f>
        <v>1556236.8000000003</v>
      </c>
      <c r="K101" s="32">
        <v>0.5</v>
      </c>
      <c r="L101" s="24">
        <f t="shared" si="29"/>
        <v>2593728.0000000005</v>
      </c>
      <c r="M101" s="27">
        <v>0.5</v>
      </c>
      <c r="N101" s="31">
        <f t="shared" si="21"/>
        <v>2593728.0000000005</v>
      </c>
      <c r="O101" s="23">
        <v>0</v>
      </c>
      <c r="P101" s="24">
        <f>+O101*$F101</f>
        <v>0</v>
      </c>
      <c r="Q101" s="27"/>
      <c r="R101" s="31">
        <f t="shared" si="22"/>
        <v>0</v>
      </c>
      <c r="S101" s="42">
        <v>0.8</v>
      </c>
      <c r="T101" s="45">
        <f t="shared" si="23"/>
        <v>0.8</v>
      </c>
      <c r="U101" s="10">
        <f t="shared" si="24"/>
        <v>4149964.8000000007</v>
      </c>
      <c r="V101" s="46">
        <f t="shared" si="25"/>
        <v>1037491.2000000002</v>
      </c>
      <c r="W101" s="11">
        <f t="shared" si="26"/>
        <v>0.8</v>
      </c>
      <c r="X101" s="43">
        <v>0.8</v>
      </c>
      <c r="Y101" s="43">
        <f t="shared" si="27"/>
        <v>0</v>
      </c>
    </row>
    <row r="102" spans="1:25" s="3" customFormat="1" ht="15" customHeight="1">
      <c r="A102" s="6" t="s">
        <v>129</v>
      </c>
      <c r="B102" s="14" t="s">
        <v>217</v>
      </c>
      <c r="C102" s="17" t="s">
        <v>218</v>
      </c>
      <c r="D102" s="18"/>
      <c r="E102" s="27"/>
      <c r="F102" s="19"/>
      <c r="G102" s="23">
        <v>0</v>
      </c>
      <c r="H102" s="24">
        <f>+G102*F101</f>
        <v>0</v>
      </c>
      <c r="I102" s="23">
        <v>0</v>
      </c>
      <c r="J102" s="24">
        <f>+I102*F101</f>
        <v>0</v>
      </c>
      <c r="K102" s="32">
        <v>0.2</v>
      </c>
      <c r="L102" s="24">
        <f>+K102*F101</f>
        <v>1037491.2000000002</v>
      </c>
      <c r="M102" s="27">
        <v>7.0000000000000007E-2</v>
      </c>
      <c r="N102" s="31">
        <f>M102*F101</f>
        <v>363121.9200000001</v>
      </c>
      <c r="O102" s="23">
        <v>0</v>
      </c>
      <c r="P102" s="24">
        <f>F101*O102</f>
        <v>0</v>
      </c>
      <c r="Q102" s="27"/>
      <c r="R102" s="31">
        <f t="shared" si="22"/>
        <v>0</v>
      </c>
      <c r="S102" s="42">
        <v>0.2</v>
      </c>
      <c r="T102" s="45">
        <f t="shared" si="23"/>
        <v>0.2</v>
      </c>
      <c r="U102" s="10">
        <f t="shared" si="24"/>
        <v>1037491.2000000002</v>
      </c>
      <c r="V102" s="46">
        <f t="shared" si="25"/>
        <v>-1037491.2000000002</v>
      </c>
      <c r="W102" s="11">
        <f t="shared" si="26"/>
        <v>7.0000000000000007E-2</v>
      </c>
      <c r="X102" s="43">
        <v>7.0000000000000007E-2</v>
      </c>
      <c r="Y102" s="43">
        <f t="shared" si="27"/>
        <v>0</v>
      </c>
    </row>
    <row r="103" spans="1:25" s="3" customFormat="1" ht="15" customHeight="1">
      <c r="A103" s="6" t="s">
        <v>129</v>
      </c>
      <c r="B103" s="14" t="s">
        <v>219</v>
      </c>
      <c r="C103" s="17" t="s">
        <v>220</v>
      </c>
      <c r="D103" s="18"/>
      <c r="E103" s="27">
        <v>0.02</v>
      </c>
      <c r="F103" s="19">
        <f>+E103*$D$42</f>
        <v>5187456.0000000009</v>
      </c>
      <c r="G103" s="23">
        <v>0.6</v>
      </c>
      <c r="H103" s="24">
        <f>+G103*$F103</f>
        <v>3112473.6000000006</v>
      </c>
      <c r="I103" s="23">
        <v>0.2</v>
      </c>
      <c r="J103" s="24">
        <f>+I103*F103</f>
        <v>1037491.2000000002</v>
      </c>
      <c r="K103" s="32">
        <v>0</v>
      </c>
      <c r="L103" s="24"/>
      <c r="M103" s="27">
        <v>0</v>
      </c>
      <c r="N103" s="31">
        <f t="shared" si="21"/>
        <v>0</v>
      </c>
      <c r="O103" s="23">
        <v>0</v>
      </c>
      <c r="P103" s="24"/>
      <c r="Q103" s="27"/>
      <c r="R103" s="31">
        <f t="shared" si="22"/>
        <v>0</v>
      </c>
      <c r="S103" s="42">
        <v>0.8</v>
      </c>
      <c r="T103" s="45">
        <f t="shared" si="23"/>
        <v>0.8</v>
      </c>
      <c r="U103" s="10">
        <f t="shared" si="24"/>
        <v>4149964.8000000007</v>
      </c>
      <c r="V103" s="46">
        <f t="shared" si="25"/>
        <v>1037491.2000000002</v>
      </c>
      <c r="W103" s="11">
        <f t="shared" si="26"/>
        <v>0.8</v>
      </c>
      <c r="X103" s="43">
        <v>0.8</v>
      </c>
      <c r="Y103" s="43">
        <f t="shared" si="27"/>
        <v>0</v>
      </c>
    </row>
    <row r="104" spans="1:25" s="3" customFormat="1" ht="15" customHeight="1">
      <c r="A104" s="6" t="s">
        <v>129</v>
      </c>
      <c r="B104" s="14" t="s">
        <v>221</v>
      </c>
      <c r="C104" s="17" t="s">
        <v>222</v>
      </c>
      <c r="D104" s="18"/>
      <c r="E104" s="27"/>
      <c r="F104" s="19"/>
      <c r="G104" s="23">
        <v>0.10299999999999999</v>
      </c>
      <c r="H104" s="24">
        <f>+G104*F103</f>
        <v>534307.96800000011</v>
      </c>
      <c r="I104" s="23">
        <v>9.7000000000000003E-2</v>
      </c>
      <c r="J104" s="24">
        <f>+I104*$F103</f>
        <v>503183.23200000008</v>
      </c>
      <c r="K104" s="32">
        <v>0</v>
      </c>
      <c r="L104" s="24"/>
      <c r="M104" s="27">
        <v>0</v>
      </c>
      <c r="N104" s="31">
        <f t="shared" si="21"/>
        <v>0</v>
      </c>
      <c r="O104" s="23">
        <v>0</v>
      </c>
      <c r="P104" s="24"/>
      <c r="Q104" s="27"/>
      <c r="R104" s="31">
        <f t="shared" si="22"/>
        <v>0</v>
      </c>
      <c r="S104" s="42">
        <v>0.2</v>
      </c>
      <c r="T104" s="45">
        <f t="shared" si="23"/>
        <v>0.2</v>
      </c>
      <c r="U104" s="10">
        <f t="shared" si="24"/>
        <v>1037491.2000000002</v>
      </c>
      <c r="V104" s="46">
        <f t="shared" si="25"/>
        <v>-1037491.2000000002</v>
      </c>
      <c r="W104" s="11">
        <f t="shared" si="26"/>
        <v>0.2</v>
      </c>
      <c r="X104" s="43">
        <v>0.2</v>
      </c>
      <c r="Y104" s="43">
        <f t="shared" si="27"/>
        <v>0</v>
      </c>
    </row>
    <row r="105" spans="1:25" s="3" customFormat="1" ht="15" customHeight="1">
      <c r="A105" s="6" t="s">
        <v>129</v>
      </c>
      <c r="B105" s="14" t="s">
        <v>223</v>
      </c>
      <c r="C105" s="17" t="s">
        <v>224</v>
      </c>
      <c r="D105" s="18"/>
      <c r="E105" s="27">
        <v>0.02</v>
      </c>
      <c r="F105" s="19">
        <f>+E105*$D$42</f>
        <v>5187456.0000000009</v>
      </c>
      <c r="G105" s="23">
        <v>0</v>
      </c>
      <c r="H105" s="24">
        <f t="shared" ref="H105:H112" si="30">+G105*F103</f>
        <v>0</v>
      </c>
      <c r="I105" s="23">
        <v>0.1</v>
      </c>
      <c r="J105" s="24">
        <f>+I105*F105</f>
        <v>518745.60000000009</v>
      </c>
      <c r="K105" s="32">
        <v>0.7</v>
      </c>
      <c r="L105" s="24">
        <f>+K105*F105</f>
        <v>3631219.2000000007</v>
      </c>
      <c r="M105" s="27">
        <v>0.7</v>
      </c>
      <c r="N105" s="31">
        <f t="shared" si="21"/>
        <v>3631219.2000000007</v>
      </c>
      <c r="O105" s="23">
        <v>0</v>
      </c>
      <c r="P105" s="24">
        <f>F105*O105</f>
        <v>0</v>
      </c>
      <c r="Q105" s="27"/>
      <c r="R105" s="31">
        <f t="shared" si="22"/>
        <v>0</v>
      </c>
      <c r="S105" s="42">
        <v>0.8</v>
      </c>
      <c r="T105" s="45">
        <f t="shared" si="23"/>
        <v>0.79999999999999993</v>
      </c>
      <c r="U105" s="10">
        <f t="shared" si="24"/>
        <v>4149964.8000000007</v>
      </c>
      <c r="V105" s="46">
        <f t="shared" si="25"/>
        <v>1037491.2000000002</v>
      </c>
      <c r="W105" s="11">
        <f t="shared" si="26"/>
        <v>0.79999999999999993</v>
      </c>
      <c r="X105" s="43">
        <v>0.79999999999999993</v>
      </c>
      <c r="Y105" s="43">
        <f t="shared" si="27"/>
        <v>0</v>
      </c>
    </row>
    <row r="106" spans="1:25" s="3" customFormat="1" ht="15" customHeight="1">
      <c r="A106" s="6" t="s">
        <v>129</v>
      </c>
      <c r="B106" s="14" t="s">
        <v>225</v>
      </c>
      <c r="C106" s="17" t="s">
        <v>226</v>
      </c>
      <c r="D106" s="18"/>
      <c r="E106" s="27"/>
      <c r="F106" s="19"/>
      <c r="G106" s="23">
        <v>0</v>
      </c>
      <c r="H106" s="24">
        <f t="shared" si="30"/>
        <v>0</v>
      </c>
      <c r="I106" s="23">
        <v>0.01</v>
      </c>
      <c r="J106" s="24">
        <f>+I106*$F105</f>
        <v>51874.560000000012</v>
      </c>
      <c r="K106" s="32">
        <v>0.04</v>
      </c>
      <c r="L106" s="24">
        <f>+K106*F105</f>
        <v>207498.24000000005</v>
      </c>
      <c r="M106" s="27">
        <v>0.04</v>
      </c>
      <c r="N106" s="31">
        <f>M106*F105</f>
        <v>207498.24000000005</v>
      </c>
      <c r="O106" s="23">
        <v>0.15</v>
      </c>
      <c r="P106" s="24">
        <f>F105*O106</f>
        <v>778118.40000000014</v>
      </c>
      <c r="Q106" s="27">
        <v>0.05</v>
      </c>
      <c r="R106" s="31">
        <f>Q106*F105</f>
        <v>259372.80000000005</v>
      </c>
      <c r="S106" s="42">
        <v>0.2</v>
      </c>
      <c r="T106" s="45">
        <f t="shared" si="23"/>
        <v>0.2</v>
      </c>
      <c r="U106" s="10">
        <f t="shared" si="24"/>
        <v>1037491.2000000002</v>
      </c>
      <c r="V106" s="46">
        <f t="shared" si="25"/>
        <v>-1037491.2000000002</v>
      </c>
      <c r="W106" s="11">
        <f t="shared" si="26"/>
        <v>0.1</v>
      </c>
      <c r="X106" s="43">
        <v>0.1</v>
      </c>
      <c r="Y106" s="43">
        <f t="shared" si="27"/>
        <v>0</v>
      </c>
    </row>
    <row r="107" spans="1:25" s="3" customFormat="1" ht="15" customHeight="1">
      <c r="A107" s="6" t="s">
        <v>129</v>
      </c>
      <c r="B107" s="14" t="s">
        <v>227</v>
      </c>
      <c r="C107" s="17" t="s">
        <v>228</v>
      </c>
      <c r="D107" s="18"/>
      <c r="E107" s="27">
        <v>0.02</v>
      </c>
      <c r="F107" s="19">
        <f>+E107*$D$42</f>
        <v>5187456.0000000009</v>
      </c>
      <c r="G107" s="23">
        <v>0</v>
      </c>
      <c r="H107" s="24">
        <f t="shared" si="30"/>
        <v>0</v>
      </c>
      <c r="I107" s="23">
        <v>0</v>
      </c>
      <c r="J107" s="24">
        <f>+I107*F107</f>
        <v>0</v>
      </c>
      <c r="K107" s="32">
        <v>0.8</v>
      </c>
      <c r="L107" s="24">
        <f>+K107*F107</f>
        <v>4149964.8000000007</v>
      </c>
      <c r="M107" s="27">
        <v>0.8</v>
      </c>
      <c r="N107" s="31">
        <f t="shared" si="21"/>
        <v>4149964.8000000007</v>
      </c>
      <c r="O107" s="23">
        <v>0</v>
      </c>
      <c r="P107" s="24">
        <f>F107*O107</f>
        <v>0</v>
      </c>
      <c r="Q107" s="27"/>
      <c r="R107" s="31">
        <f t="shared" si="22"/>
        <v>0</v>
      </c>
      <c r="S107" s="42">
        <v>0.8</v>
      </c>
      <c r="T107" s="45">
        <f t="shared" si="23"/>
        <v>0.8</v>
      </c>
      <c r="U107" s="10">
        <f t="shared" si="24"/>
        <v>4149964.8000000007</v>
      </c>
      <c r="V107" s="46">
        <f t="shared" si="25"/>
        <v>1037491.2000000002</v>
      </c>
      <c r="W107" s="11">
        <f t="shared" si="26"/>
        <v>0.8</v>
      </c>
      <c r="X107" s="43">
        <v>0.8</v>
      </c>
      <c r="Y107" s="43">
        <f t="shared" si="27"/>
        <v>0</v>
      </c>
    </row>
    <row r="108" spans="1:25" s="3" customFormat="1" ht="15" customHeight="1">
      <c r="A108" s="6" t="s">
        <v>129</v>
      </c>
      <c r="B108" s="14" t="s">
        <v>229</v>
      </c>
      <c r="C108" s="17" t="s">
        <v>230</v>
      </c>
      <c r="D108" s="18"/>
      <c r="E108" s="27"/>
      <c r="F108" s="19"/>
      <c r="G108" s="23">
        <v>0</v>
      </c>
      <c r="H108" s="24">
        <f t="shared" si="30"/>
        <v>0</v>
      </c>
      <c r="I108" s="23">
        <v>0</v>
      </c>
      <c r="J108" s="24"/>
      <c r="K108" s="32">
        <v>0</v>
      </c>
      <c r="L108" s="24">
        <f>+K108*F107</f>
        <v>0</v>
      </c>
      <c r="M108" s="27">
        <v>0</v>
      </c>
      <c r="N108" s="31">
        <f t="shared" si="21"/>
        <v>0</v>
      </c>
      <c r="O108" s="23">
        <v>0.2</v>
      </c>
      <c r="P108" s="24">
        <f>F107*O108</f>
        <v>1037491.2000000002</v>
      </c>
      <c r="Q108" s="27">
        <v>0.1</v>
      </c>
      <c r="R108" s="31">
        <f>Q108*F107</f>
        <v>518745.60000000009</v>
      </c>
      <c r="S108" s="42">
        <v>0.2</v>
      </c>
      <c r="T108" s="45">
        <f t="shared" si="23"/>
        <v>0.2</v>
      </c>
      <c r="U108" s="10">
        <f t="shared" si="24"/>
        <v>1037491.2000000002</v>
      </c>
      <c r="V108" s="46">
        <f t="shared" si="25"/>
        <v>-1037491.2000000002</v>
      </c>
      <c r="W108" s="11">
        <f t="shared" si="26"/>
        <v>0.1</v>
      </c>
      <c r="X108" s="43">
        <v>0.1</v>
      </c>
      <c r="Y108" s="43">
        <f t="shared" si="27"/>
        <v>0</v>
      </c>
    </row>
    <row r="109" spans="1:25" s="3" customFormat="1" ht="15" customHeight="1">
      <c r="A109" s="6" t="s">
        <v>129</v>
      </c>
      <c r="B109" s="14" t="s">
        <v>231</v>
      </c>
      <c r="C109" s="17" t="s">
        <v>232</v>
      </c>
      <c r="D109" s="18"/>
      <c r="E109" s="27">
        <v>0.02</v>
      </c>
      <c r="F109" s="19">
        <f>+E109*$D$42</f>
        <v>5187456.0000000009</v>
      </c>
      <c r="G109" s="23">
        <v>0</v>
      </c>
      <c r="H109" s="24">
        <f t="shared" si="30"/>
        <v>0</v>
      </c>
      <c r="I109" s="23">
        <v>0.1</v>
      </c>
      <c r="J109" s="24">
        <f>+I109*F109</f>
        <v>518745.60000000009</v>
      </c>
      <c r="K109" s="32">
        <v>0.5</v>
      </c>
      <c r="L109" s="24">
        <f>+K109*F109</f>
        <v>2593728.0000000005</v>
      </c>
      <c r="M109" s="27">
        <v>0.5</v>
      </c>
      <c r="N109" s="31">
        <f t="shared" si="21"/>
        <v>2593728.0000000005</v>
      </c>
      <c r="O109" s="23">
        <v>0.2</v>
      </c>
      <c r="P109" s="24">
        <f>F109*O109</f>
        <v>1037491.2000000002</v>
      </c>
      <c r="Q109" s="27">
        <v>0.2</v>
      </c>
      <c r="R109" s="31">
        <f t="shared" si="22"/>
        <v>1037491.2000000002</v>
      </c>
      <c r="S109" s="42">
        <v>0.8</v>
      </c>
      <c r="T109" s="45">
        <f t="shared" si="23"/>
        <v>0.8</v>
      </c>
      <c r="U109" s="10">
        <f t="shared" si="24"/>
        <v>4149964.8000000007</v>
      </c>
      <c r="V109" s="46">
        <f t="shared" si="25"/>
        <v>1037491.2000000002</v>
      </c>
      <c r="W109" s="11">
        <f t="shared" si="26"/>
        <v>0.8</v>
      </c>
      <c r="X109" s="43">
        <v>0.8</v>
      </c>
      <c r="Y109" s="43">
        <f t="shared" si="27"/>
        <v>0</v>
      </c>
    </row>
    <row r="110" spans="1:25" s="3" customFormat="1" ht="15" customHeight="1">
      <c r="A110" s="6" t="s">
        <v>129</v>
      </c>
      <c r="B110" s="14" t="s">
        <v>233</v>
      </c>
      <c r="C110" s="17" t="s">
        <v>234</v>
      </c>
      <c r="D110" s="18"/>
      <c r="E110" s="27"/>
      <c r="F110" s="19"/>
      <c r="G110" s="23">
        <v>0</v>
      </c>
      <c r="H110" s="24">
        <f t="shared" si="30"/>
        <v>0</v>
      </c>
      <c r="I110" s="23">
        <v>0.01</v>
      </c>
      <c r="J110" s="24">
        <f>+I110*$F109</f>
        <v>51874.560000000012</v>
      </c>
      <c r="K110" s="32">
        <v>0.03</v>
      </c>
      <c r="L110" s="24">
        <f>+K110*F109</f>
        <v>155623.68000000002</v>
      </c>
      <c r="M110" s="27">
        <v>0.03</v>
      </c>
      <c r="N110" s="31">
        <f>M110*F109</f>
        <v>155623.68000000002</v>
      </c>
      <c r="O110" s="23">
        <v>0.16</v>
      </c>
      <c r="P110" s="24">
        <f>F109*O110</f>
        <v>829992.9600000002</v>
      </c>
      <c r="Q110" s="27">
        <v>0.1</v>
      </c>
      <c r="R110" s="31">
        <f>Q110*F109</f>
        <v>518745.60000000009</v>
      </c>
      <c r="S110" s="42">
        <v>0.2</v>
      </c>
      <c r="T110" s="45">
        <f t="shared" si="23"/>
        <v>0.2</v>
      </c>
      <c r="U110" s="10">
        <f t="shared" si="24"/>
        <v>1037491.2000000002</v>
      </c>
      <c r="V110" s="46">
        <f t="shared" si="25"/>
        <v>-1037491.2000000002</v>
      </c>
      <c r="W110" s="11">
        <f t="shared" si="26"/>
        <v>0.14000000000000001</v>
      </c>
      <c r="X110" s="43">
        <v>0.14000000000000001</v>
      </c>
      <c r="Y110" s="43">
        <f t="shared" si="27"/>
        <v>0</v>
      </c>
    </row>
    <row r="111" spans="1:25" s="3" customFormat="1" ht="15" customHeight="1">
      <c r="A111" s="6" t="s">
        <v>129</v>
      </c>
      <c r="B111" s="14" t="s">
        <v>235</v>
      </c>
      <c r="C111" s="17" t="s">
        <v>236</v>
      </c>
      <c r="D111" s="18"/>
      <c r="E111" s="28">
        <v>0.02</v>
      </c>
      <c r="F111" s="19">
        <f>+E111*$D$42</f>
        <v>5187456.0000000009</v>
      </c>
      <c r="G111" s="23">
        <v>0</v>
      </c>
      <c r="H111" s="24">
        <f t="shared" si="30"/>
        <v>0</v>
      </c>
      <c r="I111" s="23">
        <v>0</v>
      </c>
      <c r="J111" s="24"/>
      <c r="K111" s="32">
        <v>0.8</v>
      </c>
      <c r="L111" s="24">
        <f>+K111*F111</f>
        <v>4149964.8000000007</v>
      </c>
      <c r="M111" s="27">
        <v>0.8</v>
      </c>
      <c r="N111" s="31">
        <f t="shared" si="21"/>
        <v>4149964.8000000007</v>
      </c>
      <c r="O111" s="23">
        <v>0</v>
      </c>
      <c r="P111" s="24">
        <f>+O111*F111</f>
        <v>0</v>
      </c>
      <c r="Q111" s="27"/>
      <c r="R111" s="31">
        <f t="shared" si="22"/>
        <v>0</v>
      </c>
      <c r="S111" s="42">
        <v>0.8</v>
      </c>
      <c r="T111" s="45">
        <f t="shared" si="23"/>
        <v>0.8</v>
      </c>
      <c r="U111" s="10">
        <f t="shared" si="24"/>
        <v>4149964.8000000007</v>
      </c>
      <c r="V111" s="46">
        <f t="shared" si="25"/>
        <v>1037491.2000000002</v>
      </c>
      <c r="W111" s="11">
        <f t="shared" si="26"/>
        <v>0.8</v>
      </c>
      <c r="X111" s="43">
        <v>0.8</v>
      </c>
      <c r="Y111" s="43">
        <f t="shared" si="27"/>
        <v>0</v>
      </c>
    </row>
    <row r="112" spans="1:25" s="3" customFormat="1" ht="15" customHeight="1">
      <c r="A112" s="6" t="s">
        <v>129</v>
      </c>
      <c r="B112" s="14" t="s">
        <v>237</v>
      </c>
      <c r="C112" s="17" t="s">
        <v>238</v>
      </c>
      <c r="D112" s="18"/>
      <c r="E112" s="27"/>
      <c r="F112" s="19"/>
      <c r="G112" s="23">
        <v>0</v>
      </c>
      <c r="H112" s="24">
        <f t="shared" si="30"/>
        <v>0</v>
      </c>
      <c r="I112" s="23">
        <v>0</v>
      </c>
      <c r="J112" s="24"/>
      <c r="K112" s="32">
        <v>0.2</v>
      </c>
      <c r="L112" s="24">
        <f>K112*F111</f>
        <v>1037491.2000000002</v>
      </c>
      <c r="M112" s="27">
        <v>0.18</v>
      </c>
      <c r="N112" s="31">
        <f>M112*F111</f>
        <v>933742.08000000019</v>
      </c>
      <c r="O112" s="23">
        <v>0</v>
      </c>
      <c r="P112" s="24">
        <f>+O112*F111</f>
        <v>0</v>
      </c>
      <c r="Q112" s="27"/>
      <c r="R112" s="31">
        <f t="shared" si="22"/>
        <v>0</v>
      </c>
      <c r="S112" s="42">
        <v>0.2</v>
      </c>
      <c r="T112" s="45">
        <f t="shared" si="23"/>
        <v>0.2</v>
      </c>
      <c r="U112" s="10">
        <f t="shared" si="24"/>
        <v>1037491.2000000002</v>
      </c>
      <c r="V112" s="46">
        <f t="shared" si="25"/>
        <v>-1037491.2000000002</v>
      </c>
      <c r="W112" s="11">
        <f t="shared" si="26"/>
        <v>0.18</v>
      </c>
      <c r="X112" s="43">
        <v>0.18</v>
      </c>
      <c r="Y112" s="43">
        <f t="shared" si="27"/>
        <v>0</v>
      </c>
    </row>
    <row r="113" spans="1:25" s="3" customFormat="1" ht="15" customHeight="1">
      <c r="A113" s="6" t="s">
        <v>129</v>
      </c>
      <c r="B113" s="14" t="s">
        <v>239</v>
      </c>
      <c r="C113" s="17" t="s">
        <v>240</v>
      </c>
      <c r="D113" s="21"/>
      <c r="E113" s="27">
        <v>0.05</v>
      </c>
      <c r="F113" s="19">
        <f>+E113*$D$42</f>
        <v>12968640.000000002</v>
      </c>
      <c r="G113" s="23">
        <v>0</v>
      </c>
      <c r="H113" s="24">
        <f t="shared" ref="H113" si="31">+G113*F113</f>
        <v>0</v>
      </c>
      <c r="I113" s="23">
        <v>0.3</v>
      </c>
      <c r="J113" s="24">
        <f>+I113*F113</f>
        <v>3890592.0000000005</v>
      </c>
      <c r="K113" s="32">
        <v>0.15</v>
      </c>
      <c r="L113" s="24">
        <f t="shared" ref="L113" si="32">+K113*$F113</f>
        <v>1945296.0000000002</v>
      </c>
      <c r="M113" s="27">
        <v>0.15</v>
      </c>
      <c r="N113" s="31">
        <f t="shared" si="21"/>
        <v>1945296.0000000002</v>
      </c>
      <c r="O113" s="23">
        <v>0.55000000000000004</v>
      </c>
      <c r="P113" s="24">
        <f t="shared" ref="P113" si="33">+O113*$F113</f>
        <v>7132752.0000000019</v>
      </c>
      <c r="Q113" s="27">
        <v>0.05</v>
      </c>
      <c r="R113" s="31">
        <f t="shared" si="22"/>
        <v>648432.00000000012</v>
      </c>
      <c r="S113" s="42">
        <v>1</v>
      </c>
      <c r="T113" s="45">
        <f t="shared" si="23"/>
        <v>1</v>
      </c>
      <c r="U113" s="10">
        <f t="shared" si="24"/>
        <v>12968640.000000004</v>
      </c>
      <c r="V113" s="46">
        <f t="shared" si="25"/>
        <v>0</v>
      </c>
      <c r="W113" s="11">
        <f t="shared" si="26"/>
        <v>0.49999999999999994</v>
      </c>
      <c r="X113" s="43">
        <v>0.49999999999999994</v>
      </c>
      <c r="Y113" s="43">
        <f t="shared" si="27"/>
        <v>0</v>
      </c>
    </row>
    <row r="114" spans="1:25" s="119" customFormat="1" ht="21.95" customHeight="1">
      <c r="A114" s="105"/>
      <c r="B114" s="106" t="s">
        <v>241</v>
      </c>
      <c r="C114" s="120" t="s">
        <v>242</v>
      </c>
      <c r="D114" s="108">
        <f>+D3*0.1</f>
        <v>96064000</v>
      </c>
      <c r="E114" s="108"/>
      <c r="F114" s="109"/>
      <c r="G114" s="110"/>
      <c r="H114" s="109"/>
      <c r="I114" s="110"/>
      <c r="J114" s="109"/>
      <c r="K114" s="111">
        <v>0</v>
      </c>
      <c r="L114" s="109"/>
      <c r="M114" s="112">
        <v>0</v>
      </c>
      <c r="N114" s="113">
        <f t="shared" si="21"/>
        <v>0</v>
      </c>
      <c r="O114" s="109">
        <v>0</v>
      </c>
      <c r="P114" s="109"/>
      <c r="Q114" s="112"/>
      <c r="R114" s="113">
        <f t="shared" si="22"/>
        <v>0</v>
      </c>
      <c r="S114" s="114"/>
      <c r="T114" s="115">
        <f t="shared" si="23"/>
        <v>0</v>
      </c>
      <c r="U114" s="116">
        <f t="shared" si="24"/>
        <v>0</v>
      </c>
      <c r="V114" s="117">
        <f t="shared" si="25"/>
        <v>0</v>
      </c>
      <c r="W114" s="118">
        <f t="shared" si="26"/>
        <v>0</v>
      </c>
      <c r="X114" s="115">
        <v>0</v>
      </c>
      <c r="Y114" s="43">
        <f t="shared" si="27"/>
        <v>0</v>
      </c>
    </row>
    <row r="115" spans="1:25" s="3" customFormat="1" ht="15" customHeight="1">
      <c r="A115" s="6" t="s">
        <v>129</v>
      </c>
      <c r="B115" s="14" t="s">
        <v>11</v>
      </c>
      <c r="C115" s="17" t="s">
        <v>243</v>
      </c>
      <c r="D115" s="18"/>
      <c r="E115" s="27">
        <v>0.05</v>
      </c>
      <c r="F115" s="19">
        <f>+E115*$D$114</f>
        <v>4803200</v>
      </c>
      <c r="G115" s="23">
        <v>0.8</v>
      </c>
      <c r="H115" s="24">
        <f>+G115*F115</f>
        <v>3842560</v>
      </c>
      <c r="I115" s="23">
        <v>0</v>
      </c>
      <c r="J115" s="24">
        <f>+I115*$F115</f>
        <v>0</v>
      </c>
      <c r="K115" s="32">
        <v>0</v>
      </c>
      <c r="L115" s="24">
        <f>F115*K115</f>
        <v>0</v>
      </c>
      <c r="M115" s="27">
        <v>0</v>
      </c>
      <c r="N115" s="31">
        <f t="shared" si="21"/>
        <v>0</v>
      </c>
      <c r="O115" s="23">
        <v>0</v>
      </c>
      <c r="P115" s="24">
        <f>+O115*F115</f>
        <v>0</v>
      </c>
      <c r="Q115" s="27"/>
      <c r="R115" s="31">
        <f t="shared" si="22"/>
        <v>0</v>
      </c>
      <c r="S115" s="42">
        <v>0.8</v>
      </c>
      <c r="T115" s="45">
        <f t="shared" si="23"/>
        <v>0.8</v>
      </c>
      <c r="U115" s="10">
        <f t="shared" si="24"/>
        <v>3842560</v>
      </c>
      <c r="V115" s="46">
        <f t="shared" si="25"/>
        <v>960640</v>
      </c>
      <c r="W115" s="11">
        <f t="shared" si="26"/>
        <v>0.8</v>
      </c>
      <c r="X115" s="43">
        <v>0.8</v>
      </c>
      <c r="Y115" s="43">
        <f t="shared" si="27"/>
        <v>0</v>
      </c>
    </row>
    <row r="116" spans="1:25" s="3" customFormat="1" ht="15" customHeight="1">
      <c r="A116" s="6" t="s">
        <v>129</v>
      </c>
      <c r="B116" s="14" t="s">
        <v>13</v>
      </c>
      <c r="C116" s="17" t="s">
        <v>244</v>
      </c>
      <c r="D116" s="18"/>
      <c r="E116" s="27"/>
      <c r="F116" s="19"/>
      <c r="G116" s="23">
        <v>0.05</v>
      </c>
      <c r="H116" s="24">
        <f>+G116*F115</f>
        <v>240160</v>
      </c>
      <c r="I116" s="23">
        <v>0.05</v>
      </c>
      <c r="J116" s="24">
        <f>+I116*$F115</f>
        <v>240160</v>
      </c>
      <c r="K116" s="32">
        <v>0.1</v>
      </c>
      <c r="L116" s="24">
        <f>F115*K116</f>
        <v>480320</v>
      </c>
      <c r="M116" s="27">
        <v>0.1</v>
      </c>
      <c r="N116" s="31">
        <f>M116*F115</f>
        <v>480320</v>
      </c>
      <c r="O116" s="23">
        <v>0</v>
      </c>
      <c r="P116" s="24">
        <f>+O116*F115</f>
        <v>0</v>
      </c>
      <c r="Q116" s="27"/>
      <c r="R116" s="31">
        <f t="shared" si="22"/>
        <v>0</v>
      </c>
      <c r="S116" s="42">
        <v>0.2</v>
      </c>
      <c r="T116" s="45">
        <f t="shared" si="23"/>
        <v>0.2</v>
      </c>
      <c r="U116" s="10">
        <f t="shared" si="24"/>
        <v>960640</v>
      </c>
      <c r="V116" s="46">
        <f t="shared" si="25"/>
        <v>-960640</v>
      </c>
      <c r="W116" s="11">
        <f t="shared" si="26"/>
        <v>0.2</v>
      </c>
      <c r="X116" s="43">
        <v>0.2</v>
      </c>
      <c r="Y116" s="43">
        <f t="shared" si="27"/>
        <v>0</v>
      </c>
    </row>
    <row r="117" spans="1:25" s="3" customFormat="1" ht="15" customHeight="1">
      <c r="A117" s="6" t="s">
        <v>129</v>
      </c>
      <c r="B117" s="14" t="s">
        <v>22</v>
      </c>
      <c r="C117" s="17" t="s">
        <v>245</v>
      </c>
      <c r="D117" s="18"/>
      <c r="E117" s="27">
        <v>0.05</v>
      </c>
      <c r="F117" s="19">
        <f>+E117*$D$114</f>
        <v>4803200</v>
      </c>
      <c r="G117" s="23">
        <v>0</v>
      </c>
      <c r="H117" s="24"/>
      <c r="I117" s="23">
        <v>0</v>
      </c>
      <c r="J117" s="24"/>
      <c r="K117" s="32">
        <v>0</v>
      </c>
      <c r="L117" s="24">
        <f>+K117*$F117</f>
        <v>0</v>
      </c>
      <c r="M117" s="27">
        <v>0</v>
      </c>
      <c r="N117" s="31">
        <f t="shared" si="21"/>
        <v>0</v>
      </c>
      <c r="O117" s="23">
        <v>0.8</v>
      </c>
      <c r="P117" s="24">
        <f>+O117*F117</f>
        <v>3842560</v>
      </c>
      <c r="Q117" s="27"/>
      <c r="R117" s="31">
        <f t="shared" si="22"/>
        <v>0</v>
      </c>
      <c r="S117" s="42">
        <v>0.8</v>
      </c>
      <c r="T117" s="45">
        <f t="shared" si="23"/>
        <v>0.8</v>
      </c>
      <c r="U117" s="10">
        <f t="shared" si="24"/>
        <v>3842560</v>
      </c>
      <c r="V117" s="46">
        <f t="shared" si="25"/>
        <v>960640</v>
      </c>
      <c r="W117" s="11">
        <f t="shared" si="26"/>
        <v>0</v>
      </c>
      <c r="X117" s="43">
        <v>0</v>
      </c>
      <c r="Y117" s="43">
        <f t="shared" si="27"/>
        <v>0</v>
      </c>
    </row>
    <row r="118" spans="1:25" s="3" customFormat="1" ht="15" customHeight="1">
      <c r="A118" s="6" t="s">
        <v>129</v>
      </c>
      <c r="B118" s="14" t="s">
        <v>24</v>
      </c>
      <c r="C118" s="17" t="s">
        <v>246</v>
      </c>
      <c r="D118" s="18"/>
      <c r="E118" s="27"/>
      <c r="F118" s="19"/>
      <c r="G118" s="23">
        <v>0</v>
      </c>
      <c r="H118" s="24"/>
      <c r="I118" s="23">
        <v>0</v>
      </c>
      <c r="J118" s="24"/>
      <c r="K118" s="32">
        <v>0</v>
      </c>
      <c r="L118" s="24">
        <f>+K118*$F118</f>
        <v>0</v>
      </c>
      <c r="M118" s="27">
        <v>0</v>
      </c>
      <c r="N118" s="31">
        <f t="shared" si="21"/>
        <v>0</v>
      </c>
      <c r="O118" s="23">
        <v>0.2</v>
      </c>
      <c r="P118" s="24">
        <f>+O118*F117</f>
        <v>960640</v>
      </c>
      <c r="Q118" s="27"/>
      <c r="R118" s="31">
        <f t="shared" si="22"/>
        <v>0</v>
      </c>
      <c r="S118" s="42">
        <v>0.2</v>
      </c>
      <c r="T118" s="45">
        <f t="shared" si="23"/>
        <v>0.2</v>
      </c>
      <c r="U118" s="10">
        <f t="shared" si="24"/>
        <v>960640</v>
      </c>
      <c r="V118" s="46">
        <f t="shared" si="25"/>
        <v>-960640</v>
      </c>
      <c r="W118" s="11">
        <f t="shared" si="26"/>
        <v>0</v>
      </c>
      <c r="X118" s="43">
        <v>0</v>
      </c>
      <c r="Y118" s="43">
        <f t="shared" si="27"/>
        <v>0</v>
      </c>
    </row>
    <row r="119" spans="1:25" s="3" customFormat="1" ht="15" customHeight="1">
      <c r="A119" s="6" t="s">
        <v>129</v>
      </c>
      <c r="B119" s="14" t="s">
        <v>26</v>
      </c>
      <c r="C119" s="17" t="s">
        <v>247</v>
      </c>
      <c r="D119" s="18"/>
      <c r="E119" s="27">
        <v>0.1</v>
      </c>
      <c r="F119" s="19">
        <f t="shared" ref="F119" si="34">+E119*$D$114</f>
        <v>9606400</v>
      </c>
      <c r="G119" s="23">
        <v>0.8</v>
      </c>
      <c r="H119" s="24">
        <f>+G119*F119</f>
        <v>7685120</v>
      </c>
      <c r="I119" s="23">
        <v>0</v>
      </c>
      <c r="J119" s="24"/>
      <c r="K119" s="32">
        <v>0</v>
      </c>
      <c r="L119" s="24">
        <f>+K119*$F119</f>
        <v>0</v>
      </c>
      <c r="M119" s="27">
        <v>0</v>
      </c>
      <c r="N119" s="31">
        <f t="shared" si="21"/>
        <v>0</v>
      </c>
      <c r="O119" s="23">
        <v>0</v>
      </c>
      <c r="P119" s="24">
        <f>+O119*F119</f>
        <v>0</v>
      </c>
      <c r="Q119" s="27"/>
      <c r="R119" s="31">
        <f t="shared" si="22"/>
        <v>0</v>
      </c>
      <c r="S119" s="42">
        <v>0.8</v>
      </c>
      <c r="T119" s="45">
        <f t="shared" si="23"/>
        <v>0.8</v>
      </c>
      <c r="U119" s="10">
        <f t="shared" si="24"/>
        <v>7685120</v>
      </c>
      <c r="V119" s="46">
        <f t="shared" si="25"/>
        <v>1921280</v>
      </c>
      <c r="W119" s="11">
        <f t="shared" si="26"/>
        <v>0.8</v>
      </c>
      <c r="X119" s="43">
        <v>0.8</v>
      </c>
      <c r="Y119" s="43">
        <f t="shared" si="27"/>
        <v>0</v>
      </c>
    </row>
    <row r="120" spans="1:25" s="3" customFormat="1" ht="15" customHeight="1">
      <c r="A120" s="6" t="s">
        <v>129</v>
      </c>
      <c r="B120" s="14" t="s">
        <v>28</v>
      </c>
      <c r="C120" s="17" t="s">
        <v>248</v>
      </c>
      <c r="D120" s="18"/>
      <c r="E120" s="27"/>
      <c r="F120" s="19"/>
      <c r="G120" s="23">
        <v>0</v>
      </c>
      <c r="H120" s="24"/>
      <c r="I120" s="23">
        <v>0</v>
      </c>
      <c r="J120" s="24"/>
      <c r="K120" s="32">
        <v>0</v>
      </c>
      <c r="L120" s="24">
        <f>+K120*$F120</f>
        <v>0</v>
      </c>
      <c r="M120" s="27">
        <v>0</v>
      </c>
      <c r="N120" s="31">
        <f t="shared" si="21"/>
        <v>0</v>
      </c>
      <c r="O120" s="23">
        <v>0.2</v>
      </c>
      <c r="P120" s="24">
        <f>+O120*F119</f>
        <v>1921280</v>
      </c>
      <c r="Q120" s="27"/>
      <c r="R120" s="31">
        <f t="shared" si="22"/>
        <v>0</v>
      </c>
      <c r="S120" s="42">
        <v>0.2</v>
      </c>
      <c r="T120" s="45">
        <f t="shared" si="23"/>
        <v>0.2</v>
      </c>
      <c r="U120" s="10">
        <f t="shared" si="24"/>
        <v>1921280</v>
      </c>
      <c r="V120" s="46">
        <f t="shared" si="25"/>
        <v>-1921280</v>
      </c>
      <c r="W120" s="11">
        <f t="shared" si="26"/>
        <v>0</v>
      </c>
      <c r="X120" s="43">
        <v>0</v>
      </c>
      <c r="Y120" s="43">
        <f t="shared" si="27"/>
        <v>0</v>
      </c>
    </row>
    <row r="121" spans="1:25" s="3" customFormat="1" ht="15" customHeight="1">
      <c r="A121" s="6" t="s">
        <v>129</v>
      </c>
      <c r="B121" s="14" t="s">
        <v>30</v>
      </c>
      <c r="C121" s="17" t="s">
        <v>249</v>
      </c>
      <c r="D121" s="18"/>
      <c r="E121" s="27">
        <v>0.1</v>
      </c>
      <c r="F121" s="19">
        <f>+E121*$D$114</f>
        <v>9606400</v>
      </c>
      <c r="G121" s="23">
        <v>0.8</v>
      </c>
      <c r="H121" s="24">
        <f>+G121*F121</f>
        <v>7685120</v>
      </c>
      <c r="I121" s="23">
        <v>0</v>
      </c>
      <c r="J121" s="24"/>
      <c r="K121" s="32">
        <v>0</v>
      </c>
      <c r="L121" s="24"/>
      <c r="M121" s="27">
        <v>0</v>
      </c>
      <c r="N121" s="31">
        <f t="shared" si="21"/>
        <v>0</v>
      </c>
      <c r="O121" s="23">
        <v>0</v>
      </c>
      <c r="P121" s="24">
        <f>+O121*F121</f>
        <v>0</v>
      </c>
      <c r="Q121" s="27"/>
      <c r="R121" s="31">
        <f t="shared" si="22"/>
        <v>0</v>
      </c>
      <c r="S121" s="42">
        <v>0.8</v>
      </c>
      <c r="T121" s="45">
        <f t="shared" si="23"/>
        <v>0.8</v>
      </c>
      <c r="U121" s="10">
        <f t="shared" si="24"/>
        <v>7685120</v>
      </c>
      <c r="V121" s="46">
        <f t="shared" si="25"/>
        <v>1921280</v>
      </c>
      <c r="W121" s="11">
        <f t="shared" si="26"/>
        <v>0.8</v>
      </c>
      <c r="X121" s="43">
        <v>0.8</v>
      </c>
      <c r="Y121" s="43">
        <f t="shared" si="27"/>
        <v>0</v>
      </c>
    </row>
    <row r="122" spans="1:25" s="3" customFormat="1" ht="15" customHeight="1">
      <c r="A122" s="6" t="s">
        <v>129</v>
      </c>
      <c r="B122" s="14" t="s">
        <v>32</v>
      </c>
      <c r="C122" s="17" t="s">
        <v>250</v>
      </c>
      <c r="D122" s="18"/>
      <c r="E122" s="27"/>
      <c r="F122" s="19"/>
      <c r="G122" s="23">
        <v>0</v>
      </c>
      <c r="H122" s="24"/>
      <c r="I122" s="23">
        <v>0.2</v>
      </c>
      <c r="J122" s="24">
        <f>+I122*$F121</f>
        <v>1921280</v>
      </c>
      <c r="K122" s="32">
        <v>0</v>
      </c>
      <c r="L122" s="24">
        <f>+K122*F121</f>
        <v>0</v>
      </c>
      <c r="M122" s="27">
        <v>0</v>
      </c>
      <c r="N122" s="31">
        <f t="shared" si="21"/>
        <v>0</v>
      </c>
      <c r="O122" s="23">
        <v>0</v>
      </c>
      <c r="P122" s="24">
        <f>+O122*F121</f>
        <v>0</v>
      </c>
      <c r="Q122" s="27"/>
      <c r="R122" s="31">
        <f t="shared" si="22"/>
        <v>0</v>
      </c>
      <c r="S122" s="42">
        <v>0.2</v>
      </c>
      <c r="T122" s="45">
        <f t="shared" si="23"/>
        <v>0.2</v>
      </c>
      <c r="U122" s="10">
        <f t="shared" si="24"/>
        <v>1921280</v>
      </c>
      <c r="V122" s="46">
        <f t="shared" si="25"/>
        <v>-1921280</v>
      </c>
      <c r="W122" s="11">
        <f t="shared" si="26"/>
        <v>0.2</v>
      </c>
      <c r="X122" s="43">
        <v>0.2</v>
      </c>
      <c r="Y122" s="43">
        <f t="shared" si="27"/>
        <v>0</v>
      </c>
    </row>
    <row r="123" spans="1:25" s="3" customFormat="1" ht="15" customHeight="1">
      <c r="A123" s="6" t="s">
        <v>129</v>
      </c>
      <c r="B123" s="14" t="s">
        <v>34</v>
      </c>
      <c r="C123" s="17" t="s">
        <v>251</v>
      </c>
      <c r="D123" s="18"/>
      <c r="E123" s="27">
        <v>0.1</v>
      </c>
      <c r="F123" s="19">
        <f>+E123*$D$114</f>
        <v>9606400</v>
      </c>
      <c r="G123" s="23">
        <v>0</v>
      </c>
      <c r="H123" s="24">
        <f>+G123*F123</f>
        <v>0</v>
      </c>
      <c r="I123" s="23">
        <v>0</v>
      </c>
      <c r="J123" s="24"/>
      <c r="K123" s="32">
        <v>0</v>
      </c>
      <c r="L123" s="24">
        <f>+K123*$F123</f>
        <v>0</v>
      </c>
      <c r="M123" s="27">
        <v>0</v>
      </c>
      <c r="N123" s="31">
        <f t="shared" si="21"/>
        <v>0</v>
      </c>
      <c r="O123" s="23">
        <v>0.8</v>
      </c>
      <c r="P123" s="24">
        <f>+O123*F123</f>
        <v>7685120</v>
      </c>
      <c r="Q123" s="27"/>
      <c r="R123" s="31">
        <f t="shared" si="22"/>
        <v>0</v>
      </c>
      <c r="S123" s="42">
        <v>0.8</v>
      </c>
      <c r="T123" s="45">
        <f t="shared" si="23"/>
        <v>0.8</v>
      </c>
      <c r="U123" s="10">
        <f t="shared" si="24"/>
        <v>7685120</v>
      </c>
      <c r="V123" s="46">
        <f t="shared" si="25"/>
        <v>1921280</v>
      </c>
      <c r="W123" s="11">
        <f t="shared" si="26"/>
        <v>0</v>
      </c>
      <c r="X123" s="43">
        <v>0</v>
      </c>
      <c r="Y123" s="43">
        <f t="shared" si="27"/>
        <v>0</v>
      </c>
    </row>
    <row r="124" spans="1:25" s="3" customFormat="1" ht="15" customHeight="1">
      <c r="A124" s="6" t="s">
        <v>129</v>
      </c>
      <c r="B124" s="14" t="s">
        <v>36</v>
      </c>
      <c r="C124" s="17" t="s">
        <v>252</v>
      </c>
      <c r="D124" s="18"/>
      <c r="E124" s="27"/>
      <c r="F124" s="19"/>
      <c r="G124" s="23">
        <v>0</v>
      </c>
      <c r="H124" s="24"/>
      <c r="I124" s="23">
        <v>0</v>
      </c>
      <c r="J124" s="24"/>
      <c r="K124" s="32">
        <v>0</v>
      </c>
      <c r="L124" s="24">
        <f>+K124*F123</f>
        <v>0</v>
      </c>
      <c r="M124" s="27">
        <v>0</v>
      </c>
      <c r="N124" s="31">
        <f t="shared" si="21"/>
        <v>0</v>
      </c>
      <c r="O124" s="23">
        <v>0.2</v>
      </c>
      <c r="P124" s="24">
        <f>+O124*F123</f>
        <v>1921280</v>
      </c>
      <c r="Q124" s="27"/>
      <c r="R124" s="31">
        <f t="shared" si="22"/>
        <v>0</v>
      </c>
      <c r="S124" s="42">
        <v>0.2</v>
      </c>
      <c r="T124" s="45">
        <f t="shared" si="23"/>
        <v>0.2</v>
      </c>
      <c r="U124" s="10">
        <f t="shared" si="24"/>
        <v>1921280</v>
      </c>
      <c r="V124" s="46">
        <f t="shared" si="25"/>
        <v>-1921280</v>
      </c>
      <c r="W124" s="11">
        <f t="shared" si="26"/>
        <v>0</v>
      </c>
      <c r="X124" s="43">
        <v>0</v>
      </c>
      <c r="Y124" s="43">
        <f t="shared" si="27"/>
        <v>0</v>
      </c>
    </row>
    <row r="125" spans="1:25" s="3" customFormat="1" ht="30">
      <c r="A125" s="6" t="s">
        <v>129</v>
      </c>
      <c r="B125" s="14" t="s">
        <v>38</v>
      </c>
      <c r="C125" s="17" t="s">
        <v>253</v>
      </c>
      <c r="D125" s="18"/>
      <c r="E125" s="27">
        <v>0.1</v>
      </c>
      <c r="F125" s="19">
        <f>+E125*$D$114</f>
        <v>9606400</v>
      </c>
      <c r="G125" s="23">
        <v>0</v>
      </c>
      <c r="H125" s="24"/>
      <c r="I125" s="23">
        <v>0.1</v>
      </c>
      <c r="J125" s="24">
        <f>+I125*F125</f>
        <v>960640</v>
      </c>
      <c r="K125" s="32">
        <v>0.7</v>
      </c>
      <c r="L125" s="24">
        <f>+K125*$F125</f>
        <v>6724480</v>
      </c>
      <c r="M125" s="27">
        <v>0.7</v>
      </c>
      <c r="N125" s="31">
        <f t="shared" si="21"/>
        <v>6724480</v>
      </c>
      <c r="O125" s="23">
        <v>0</v>
      </c>
      <c r="P125" s="24">
        <f>+O125*F125</f>
        <v>0</v>
      </c>
      <c r="Q125" s="27"/>
      <c r="R125" s="31">
        <f t="shared" si="22"/>
        <v>0</v>
      </c>
      <c r="S125" s="42">
        <v>0.8</v>
      </c>
      <c r="T125" s="45">
        <f t="shared" si="23"/>
        <v>0.79999999999999993</v>
      </c>
      <c r="U125" s="10">
        <f t="shared" si="24"/>
        <v>7685120</v>
      </c>
      <c r="V125" s="46">
        <f t="shared" si="25"/>
        <v>1921280</v>
      </c>
      <c r="W125" s="11">
        <f t="shared" si="26"/>
        <v>0.79999999999999993</v>
      </c>
      <c r="X125" s="43">
        <v>0.79999999999999993</v>
      </c>
      <c r="Y125" s="43">
        <f t="shared" si="27"/>
        <v>0</v>
      </c>
    </row>
    <row r="126" spans="1:25" s="3" customFormat="1" ht="30">
      <c r="A126" s="6" t="s">
        <v>129</v>
      </c>
      <c r="B126" s="14" t="s">
        <v>40</v>
      </c>
      <c r="C126" s="17" t="s">
        <v>254</v>
      </c>
      <c r="D126" s="18"/>
      <c r="E126" s="27"/>
      <c r="F126" s="19"/>
      <c r="G126" s="23">
        <v>0</v>
      </c>
      <c r="H126" s="24"/>
      <c r="I126" s="23">
        <v>0.01</v>
      </c>
      <c r="J126" s="24">
        <f>+I126*$F125</f>
        <v>96064</v>
      </c>
      <c r="K126" s="32"/>
      <c r="L126" s="24">
        <f>F125*K126</f>
        <v>0</v>
      </c>
      <c r="M126" s="27">
        <v>0</v>
      </c>
      <c r="N126" s="31">
        <f t="shared" si="21"/>
        <v>0</v>
      </c>
      <c r="O126" s="23">
        <v>0.19</v>
      </c>
      <c r="P126" s="24">
        <f>+O126*F125</f>
        <v>1825216</v>
      </c>
      <c r="Q126" s="27">
        <v>0.19</v>
      </c>
      <c r="R126" s="31">
        <f>Q126*F125</f>
        <v>1825216</v>
      </c>
      <c r="S126" s="42">
        <v>0.2</v>
      </c>
      <c r="T126" s="45">
        <f t="shared" si="23"/>
        <v>0.2</v>
      </c>
      <c r="U126" s="10">
        <f t="shared" si="24"/>
        <v>1921280</v>
      </c>
      <c r="V126" s="46">
        <f t="shared" si="25"/>
        <v>-1921280</v>
      </c>
      <c r="W126" s="11">
        <f t="shared" si="26"/>
        <v>0.2</v>
      </c>
      <c r="X126" s="43">
        <v>0.2</v>
      </c>
      <c r="Y126" s="43">
        <f t="shared" si="27"/>
        <v>0</v>
      </c>
    </row>
    <row r="127" spans="1:25" s="3" customFormat="1" ht="15" customHeight="1">
      <c r="A127" s="6" t="s">
        <v>129</v>
      </c>
      <c r="B127" s="14" t="s">
        <v>42</v>
      </c>
      <c r="C127" s="17" t="s">
        <v>255</v>
      </c>
      <c r="D127" s="18"/>
      <c r="E127" s="23">
        <v>0.1</v>
      </c>
      <c r="F127" s="19">
        <f>+E127*$D$114</f>
        <v>9606400</v>
      </c>
      <c r="G127" s="23">
        <v>0</v>
      </c>
      <c r="H127" s="24"/>
      <c r="I127" s="23">
        <v>0</v>
      </c>
      <c r="J127" s="24"/>
      <c r="K127" s="32">
        <v>0</v>
      </c>
      <c r="L127" s="24">
        <f>+K127*$F127</f>
        <v>0</v>
      </c>
      <c r="M127" s="27">
        <v>0</v>
      </c>
      <c r="N127" s="31">
        <f t="shared" si="21"/>
        <v>0</v>
      </c>
      <c r="O127" s="23">
        <v>0.8</v>
      </c>
      <c r="P127" s="24">
        <f>+O127*F127</f>
        <v>7685120</v>
      </c>
      <c r="Q127" s="27">
        <v>0.8</v>
      </c>
      <c r="R127" s="31">
        <f t="shared" si="22"/>
        <v>7685120</v>
      </c>
      <c r="S127" s="42">
        <v>0.8</v>
      </c>
      <c r="T127" s="45">
        <f t="shared" si="23"/>
        <v>0.8</v>
      </c>
      <c r="U127" s="10">
        <f t="shared" si="24"/>
        <v>7685120</v>
      </c>
      <c r="V127" s="46">
        <f t="shared" si="25"/>
        <v>1921280</v>
      </c>
      <c r="W127" s="11">
        <f t="shared" si="26"/>
        <v>0.8</v>
      </c>
      <c r="X127" s="43">
        <v>0.8</v>
      </c>
      <c r="Y127" s="43">
        <f t="shared" si="27"/>
        <v>0</v>
      </c>
    </row>
    <row r="128" spans="1:25" s="3" customFormat="1" ht="14.25" customHeight="1">
      <c r="A128" s="6" t="s">
        <v>129</v>
      </c>
      <c r="B128" s="14" t="s">
        <v>44</v>
      </c>
      <c r="C128" s="17" t="s">
        <v>256</v>
      </c>
      <c r="D128" s="18"/>
      <c r="E128" s="23"/>
      <c r="F128" s="19"/>
      <c r="G128" s="23">
        <v>0</v>
      </c>
      <c r="H128" s="24"/>
      <c r="I128" s="23">
        <v>0</v>
      </c>
      <c r="J128" s="24"/>
      <c r="K128" s="32">
        <v>0</v>
      </c>
      <c r="L128" s="24"/>
      <c r="M128" s="27">
        <v>0</v>
      </c>
      <c r="N128" s="31">
        <f t="shared" si="21"/>
        <v>0</v>
      </c>
      <c r="O128" s="23">
        <v>0.2</v>
      </c>
      <c r="P128" s="24">
        <f>+O128*F127</f>
        <v>1921280</v>
      </c>
      <c r="Q128" s="27">
        <v>0.2</v>
      </c>
      <c r="R128" s="31">
        <f>Q128*F127</f>
        <v>1921280</v>
      </c>
      <c r="S128" s="42">
        <v>0.2</v>
      </c>
      <c r="T128" s="45">
        <f t="shared" si="23"/>
        <v>0.2</v>
      </c>
      <c r="U128" s="10">
        <f t="shared" si="24"/>
        <v>1921280</v>
      </c>
      <c r="V128" s="46">
        <f t="shared" si="25"/>
        <v>-1921280</v>
      </c>
      <c r="W128" s="11">
        <f t="shared" si="26"/>
        <v>0.2</v>
      </c>
      <c r="X128" s="43">
        <v>0.2</v>
      </c>
      <c r="Y128" s="43">
        <f t="shared" si="27"/>
        <v>0</v>
      </c>
    </row>
    <row r="129" spans="1:25" s="3" customFormat="1" ht="15" customHeight="1">
      <c r="A129" s="6" t="s">
        <v>129</v>
      </c>
      <c r="B129" s="14" t="s">
        <v>46</v>
      </c>
      <c r="C129" s="17" t="s">
        <v>257</v>
      </c>
      <c r="D129" s="18"/>
      <c r="E129" s="23">
        <v>0.05</v>
      </c>
      <c r="F129" s="19">
        <f>+E129*$D$114</f>
        <v>4803200</v>
      </c>
      <c r="G129" s="23">
        <v>0</v>
      </c>
      <c r="H129" s="24"/>
      <c r="I129" s="23">
        <v>0</v>
      </c>
      <c r="J129" s="24"/>
      <c r="K129" s="32">
        <v>0</v>
      </c>
      <c r="L129" s="24">
        <f>+K129*$F129</f>
        <v>0</v>
      </c>
      <c r="M129" s="27">
        <v>0</v>
      </c>
      <c r="N129" s="31">
        <f t="shared" si="21"/>
        <v>0</v>
      </c>
      <c r="O129" s="23">
        <v>0.8</v>
      </c>
      <c r="P129" s="24">
        <f>+O129*F129</f>
        <v>3842560</v>
      </c>
      <c r="Q129" s="27"/>
      <c r="R129" s="31">
        <f t="shared" si="22"/>
        <v>0</v>
      </c>
      <c r="S129" s="42">
        <v>0.8</v>
      </c>
      <c r="T129" s="45">
        <f t="shared" si="23"/>
        <v>0.8</v>
      </c>
      <c r="U129" s="10">
        <f t="shared" si="24"/>
        <v>3842560</v>
      </c>
      <c r="V129" s="46">
        <f t="shared" si="25"/>
        <v>960640</v>
      </c>
      <c r="W129" s="11">
        <f t="shared" si="26"/>
        <v>0</v>
      </c>
      <c r="X129" s="43">
        <v>0</v>
      </c>
      <c r="Y129" s="43">
        <f t="shared" si="27"/>
        <v>0</v>
      </c>
    </row>
    <row r="130" spans="1:25" s="3" customFormat="1" ht="15" customHeight="1">
      <c r="A130" s="6" t="s">
        <v>129</v>
      </c>
      <c r="B130" s="14" t="s">
        <v>48</v>
      </c>
      <c r="C130" s="17" t="s">
        <v>258</v>
      </c>
      <c r="D130" s="18"/>
      <c r="E130" s="23"/>
      <c r="F130" s="19"/>
      <c r="G130" s="23">
        <v>0</v>
      </c>
      <c r="H130" s="24"/>
      <c r="I130" s="23">
        <v>0</v>
      </c>
      <c r="J130" s="24"/>
      <c r="K130" s="32">
        <v>0</v>
      </c>
      <c r="L130" s="24"/>
      <c r="M130" s="27">
        <v>0</v>
      </c>
      <c r="N130" s="31">
        <f t="shared" si="21"/>
        <v>0</v>
      </c>
      <c r="O130" s="23">
        <v>0.2</v>
      </c>
      <c r="P130" s="24">
        <f>+O130*F129</f>
        <v>960640</v>
      </c>
      <c r="Q130" s="27"/>
      <c r="R130" s="31">
        <f t="shared" si="22"/>
        <v>0</v>
      </c>
      <c r="S130" s="42">
        <v>0.2</v>
      </c>
      <c r="T130" s="45">
        <f t="shared" si="23"/>
        <v>0.2</v>
      </c>
      <c r="U130" s="10">
        <f t="shared" si="24"/>
        <v>960640</v>
      </c>
      <c r="V130" s="46">
        <f t="shared" si="25"/>
        <v>-960640</v>
      </c>
      <c r="W130" s="11">
        <f t="shared" si="26"/>
        <v>0</v>
      </c>
      <c r="X130" s="43">
        <v>0</v>
      </c>
      <c r="Y130" s="43">
        <f t="shared" si="27"/>
        <v>0</v>
      </c>
    </row>
    <row r="131" spans="1:25" s="3" customFormat="1" ht="15" customHeight="1">
      <c r="A131" s="6" t="s">
        <v>129</v>
      </c>
      <c r="B131" s="14" t="s">
        <v>50</v>
      </c>
      <c r="C131" s="17" t="s">
        <v>259</v>
      </c>
      <c r="D131" s="18"/>
      <c r="E131" s="23">
        <v>0.05</v>
      </c>
      <c r="F131" s="19">
        <f>+E131*$D$114</f>
        <v>4803200</v>
      </c>
      <c r="G131" s="23">
        <v>0</v>
      </c>
      <c r="H131" s="24"/>
      <c r="I131" s="23">
        <v>0</v>
      </c>
      <c r="J131" s="24"/>
      <c r="K131" s="32">
        <v>0</v>
      </c>
      <c r="L131" s="24">
        <f>+K131*$F131</f>
        <v>0</v>
      </c>
      <c r="M131" s="27">
        <v>0</v>
      </c>
      <c r="N131" s="31">
        <f t="shared" si="21"/>
        <v>0</v>
      </c>
      <c r="O131" s="23">
        <v>0.8</v>
      </c>
      <c r="P131" s="24">
        <f>+O131*F131</f>
        <v>3842560</v>
      </c>
      <c r="Q131" s="27">
        <v>0.8</v>
      </c>
      <c r="R131" s="31">
        <f t="shared" si="22"/>
        <v>3842560</v>
      </c>
      <c r="S131" s="42">
        <v>0.8</v>
      </c>
      <c r="T131" s="45">
        <f t="shared" si="23"/>
        <v>0.8</v>
      </c>
      <c r="U131" s="10">
        <f t="shared" si="24"/>
        <v>3842560</v>
      </c>
      <c r="V131" s="46">
        <f t="shared" si="25"/>
        <v>960640</v>
      </c>
      <c r="W131" s="11">
        <f t="shared" si="26"/>
        <v>0.8</v>
      </c>
      <c r="X131" s="43">
        <v>0.8</v>
      </c>
      <c r="Y131" s="43">
        <f t="shared" si="27"/>
        <v>0</v>
      </c>
    </row>
    <row r="132" spans="1:25" s="3" customFormat="1" ht="15" customHeight="1">
      <c r="A132" s="6" t="s">
        <v>129</v>
      </c>
      <c r="B132" s="14" t="s">
        <v>52</v>
      </c>
      <c r="C132" s="17" t="s">
        <v>260</v>
      </c>
      <c r="D132" s="18"/>
      <c r="E132" s="23"/>
      <c r="F132" s="19"/>
      <c r="G132" s="23">
        <v>0</v>
      </c>
      <c r="H132" s="24"/>
      <c r="I132" s="23">
        <v>0</v>
      </c>
      <c r="J132" s="24"/>
      <c r="K132" s="32">
        <v>0</v>
      </c>
      <c r="L132" s="24"/>
      <c r="M132" s="27">
        <v>0</v>
      </c>
      <c r="N132" s="31">
        <f t="shared" si="21"/>
        <v>0</v>
      </c>
      <c r="O132" s="23">
        <v>0.2</v>
      </c>
      <c r="P132" s="24">
        <f>+O132*F131</f>
        <v>960640</v>
      </c>
      <c r="Q132" s="27">
        <v>0.2</v>
      </c>
      <c r="R132" s="31">
        <f>Q132*F131</f>
        <v>960640</v>
      </c>
      <c r="S132" s="42">
        <v>0.2</v>
      </c>
      <c r="T132" s="45">
        <f t="shared" si="23"/>
        <v>0.2</v>
      </c>
      <c r="U132" s="10">
        <f t="shared" si="24"/>
        <v>960640</v>
      </c>
      <c r="V132" s="46">
        <f t="shared" si="25"/>
        <v>-960640</v>
      </c>
      <c r="W132" s="11">
        <f t="shared" si="26"/>
        <v>0.2</v>
      </c>
      <c r="X132" s="43">
        <v>0.2</v>
      </c>
      <c r="Y132" s="43">
        <f t="shared" si="27"/>
        <v>0</v>
      </c>
    </row>
    <row r="133" spans="1:25" s="3" customFormat="1" ht="15" customHeight="1">
      <c r="A133" s="6" t="s">
        <v>129</v>
      </c>
      <c r="B133" s="14" t="s">
        <v>54</v>
      </c>
      <c r="C133" s="17" t="s">
        <v>261</v>
      </c>
      <c r="D133" s="18"/>
      <c r="E133" s="27">
        <v>0.05</v>
      </c>
      <c r="F133" s="19">
        <f>+E133*$D$114</f>
        <v>4803200</v>
      </c>
      <c r="G133" s="23">
        <v>0</v>
      </c>
      <c r="H133" s="24"/>
      <c r="I133" s="23">
        <v>0</v>
      </c>
      <c r="J133" s="24">
        <f>+I133*$F133</f>
        <v>0</v>
      </c>
      <c r="K133" s="32">
        <v>0</v>
      </c>
      <c r="L133" s="24">
        <f>+K133*$F133</f>
        <v>0</v>
      </c>
      <c r="M133" s="27">
        <v>0</v>
      </c>
      <c r="N133" s="31">
        <f t="shared" si="21"/>
        <v>0</v>
      </c>
      <c r="O133" s="23">
        <v>0.8</v>
      </c>
      <c r="P133" s="24">
        <f>+O133*F133</f>
        <v>3842560</v>
      </c>
      <c r="Q133" s="27"/>
      <c r="R133" s="31">
        <f t="shared" si="22"/>
        <v>0</v>
      </c>
      <c r="S133" s="42">
        <v>0.8</v>
      </c>
      <c r="T133" s="45">
        <f t="shared" si="23"/>
        <v>0.8</v>
      </c>
      <c r="U133" s="10">
        <f t="shared" si="24"/>
        <v>3842560</v>
      </c>
      <c r="V133" s="46">
        <f t="shared" si="25"/>
        <v>960640</v>
      </c>
      <c r="W133" s="11">
        <f t="shared" si="26"/>
        <v>0</v>
      </c>
      <c r="X133" s="43">
        <v>0</v>
      </c>
      <c r="Y133" s="43">
        <f t="shared" si="27"/>
        <v>0</v>
      </c>
    </row>
    <row r="134" spans="1:25" s="3" customFormat="1" ht="15" customHeight="1">
      <c r="A134" s="6" t="s">
        <v>129</v>
      </c>
      <c r="B134" s="14" t="s">
        <v>56</v>
      </c>
      <c r="C134" s="17" t="s">
        <v>262</v>
      </c>
      <c r="D134" s="18"/>
      <c r="E134" s="27"/>
      <c r="F134" s="19"/>
      <c r="G134" s="23">
        <v>0</v>
      </c>
      <c r="H134" s="24"/>
      <c r="I134" s="23">
        <v>0</v>
      </c>
      <c r="J134" s="24">
        <f>+I134*$F134</f>
        <v>0</v>
      </c>
      <c r="K134" s="32">
        <v>0</v>
      </c>
      <c r="L134" s="24"/>
      <c r="M134" s="27">
        <v>0</v>
      </c>
      <c r="N134" s="31">
        <f t="shared" si="21"/>
        <v>0</v>
      </c>
      <c r="O134" s="23">
        <v>0.2</v>
      </c>
      <c r="P134" s="24">
        <f>+O134*F133</f>
        <v>960640</v>
      </c>
      <c r="Q134" s="27"/>
      <c r="R134" s="31">
        <f t="shared" si="22"/>
        <v>0</v>
      </c>
      <c r="S134" s="42">
        <v>0.2</v>
      </c>
      <c r="T134" s="45">
        <f t="shared" si="23"/>
        <v>0.2</v>
      </c>
      <c r="U134" s="10">
        <f t="shared" si="24"/>
        <v>960640</v>
      </c>
      <c r="V134" s="46">
        <f t="shared" si="25"/>
        <v>-960640</v>
      </c>
      <c r="W134" s="11">
        <f t="shared" si="26"/>
        <v>0</v>
      </c>
      <c r="X134" s="43">
        <v>0</v>
      </c>
      <c r="Y134" s="43">
        <f t="shared" si="27"/>
        <v>0</v>
      </c>
    </row>
    <row r="135" spans="1:25" s="3" customFormat="1" ht="15" customHeight="1">
      <c r="A135" s="6" t="s">
        <v>129</v>
      </c>
      <c r="B135" s="14" t="s">
        <v>58</v>
      </c>
      <c r="C135" s="17" t="s">
        <v>263</v>
      </c>
      <c r="D135" s="18"/>
      <c r="E135" s="27">
        <v>0.05</v>
      </c>
      <c r="F135" s="19">
        <f>+E135*$D$114</f>
        <v>4803200</v>
      </c>
      <c r="G135" s="23">
        <v>0</v>
      </c>
      <c r="H135" s="24"/>
      <c r="I135" s="23">
        <v>0.8</v>
      </c>
      <c r="J135" s="24">
        <f>+I135*F135</f>
        <v>3842560</v>
      </c>
      <c r="K135" s="32">
        <v>0</v>
      </c>
      <c r="L135" s="24">
        <f>F135*K135</f>
        <v>0</v>
      </c>
      <c r="M135" s="27">
        <v>0</v>
      </c>
      <c r="N135" s="31">
        <f t="shared" ref="N135:N198" si="35">M135*F135</f>
        <v>0</v>
      </c>
      <c r="O135" s="23">
        <v>0</v>
      </c>
      <c r="P135" s="24">
        <f>+O135*F135</f>
        <v>0</v>
      </c>
      <c r="Q135" s="27"/>
      <c r="R135" s="31">
        <f t="shared" ref="R135:R198" si="36">Q135*F135</f>
        <v>0</v>
      </c>
      <c r="S135" s="42">
        <v>0.8</v>
      </c>
      <c r="T135" s="45">
        <f t="shared" ref="T135:T198" si="37">G135+I135+K135+O135</f>
        <v>0.8</v>
      </c>
      <c r="U135" s="10">
        <f t="shared" ref="U135:U198" si="38">H135+J135+L135+P135</f>
        <v>3842560</v>
      </c>
      <c r="V135" s="46">
        <f t="shared" ref="V135:V198" si="39">F135-U135</f>
        <v>960640</v>
      </c>
      <c r="W135" s="11">
        <f t="shared" ref="W135:W198" si="40">G135+I135+M135+Q135</f>
        <v>0.8</v>
      </c>
      <c r="X135" s="43">
        <v>0.8</v>
      </c>
      <c r="Y135" s="43">
        <f t="shared" ref="Y135:Y198" si="41">W135-X135</f>
        <v>0</v>
      </c>
    </row>
    <row r="136" spans="1:25" s="3" customFormat="1" ht="15" customHeight="1">
      <c r="A136" s="6" t="s">
        <v>129</v>
      </c>
      <c r="B136" s="14" t="s">
        <v>60</v>
      </c>
      <c r="C136" s="17" t="s">
        <v>264</v>
      </c>
      <c r="D136" s="18"/>
      <c r="E136" s="27"/>
      <c r="F136" s="19"/>
      <c r="G136" s="23">
        <v>0</v>
      </c>
      <c r="H136" s="24"/>
      <c r="I136" s="23">
        <v>0.1</v>
      </c>
      <c r="J136" s="24">
        <f>+I136*$F135</f>
        <v>480320</v>
      </c>
      <c r="K136" s="32">
        <v>0</v>
      </c>
      <c r="L136" s="24">
        <f>F135*K136</f>
        <v>0</v>
      </c>
      <c r="M136" s="27">
        <v>0</v>
      </c>
      <c r="N136" s="31">
        <f t="shared" si="35"/>
        <v>0</v>
      </c>
      <c r="O136" s="23">
        <v>0.1</v>
      </c>
      <c r="P136" s="24">
        <f>+O136*F135</f>
        <v>480320</v>
      </c>
      <c r="Q136" s="27">
        <v>0.04</v>
      </c>
      <c r="R136" s="31">
        <f>Q136*F135</f>
        <v>192128</v>
      </c>
      <c r="S136" s="42">
        <v>0.2</v>
      </c>
      <c r="T136" s="45">
        <f t="shared" si="37"/>
        <v>0.2</v>
      </c>
      <c r="U136" s="10">
        <f t="shared" si="38"/>
        <v>960640</v>
      </c>
      <c r="V136" s="46">
        <f t="shared" si="39"/>
        <v>-960640</v>
      </c>
      <c r="W136" s="11">
        <f t="shared" si="40"/>
        <v>0.14000000000000001</v>
      </c>
      <c r="X136" s="43">
        <v>0.14000000000000001</v>
      </c>
      <c r="Y136" s="43">
        <f t="shared" si="41"/>
        <v>0</v>
      </c>
    </row>
    <row r="137" spans="1:25" s="3" customFormat="1" ht="15" customHeight="1">
      <c r="A137" s="6" t="s">
        <v>129</v>
      </c>
      <c r="B137" s="14" t="s">
        <v>62</v>
      </c>
      <c r="C137" s="17" t="s">
        <v>265</v>
      </c>
      <c r="D137" s="18"/>
      <c r="E137" s="27">
        <v>0.05</v>
      </c>
      <c r="F137" s="19">
        <f>+E137*$D$114</f>
        <v>4803200</v>
      </c>
      <c r="G137" s="23">
        <v>0.8</v>
      </c>
      <c r="H137" s="24">
        <f>G137*F137</f>
        <v>3842560</v>
      </c>
      <c r="I137" s="23">
        <v>0</v>
      </c>
      <c r="J137" s="24"/>
      <c r="K137" s="32">
        <v>0</v>
      </c>
      <c r="L137" s="24">
        <f>F137*K137</f>
        <v>0</v>
      </c>
      <c r="M137" s="27">
        <v>0</v>
      </c>
      <c r="N137" s="31">
        <f t="shared" si="35"/>
        <v>0</v>
      </c>
      <c r="O137" s="23">
        <v>0</v>
      </c>
      <c r="P137" s="24">
        <f>+O137*F137</f>
        <v>0</v>
      </c>
      <c r="Q137" s="27"/>
      <c r="R137" s="31">
        <f t="shared" si="36"/>
        <v>0</v>
      </c>
      <c r="S137" s="42">
        <v>0.8</v>
      </c>
      <c r="T137" s="45">
        <f t="shared" si="37"/>
        <v>0.8</v>
      </c>
      <c r="U137" s="10">
        <f t="shared" si="38"/>
        <v>3842560</v>
      </c>
      <c r="V137" s="46">
        <f t="shared" si="39"/>
        <v>960640</v>
      </c>
      <c r="W137" s="11">
        <f t="shared" si="40"/>
        <v>0.8</v>
      </c>
      <c r="X137" s="43">
        <v>0.8</v>
      </c>
      <c r="Y137" s="43">
        <f t="shared" si="41"/>
        <v>0</v>
      </c>
    </row>
    <row r="138" spans="1:25" s="3" customFormat="1" ht="15" customHeight="1">
      <c r="A138" s="6" t="s">
        <v>129</v>
      </c>
      <c r="B138" s="14" t="s">
        <v>64</v>
      </c>
      <c r="C138" s="17" t="s">
        <v>266</v>
      </c>
      <c r="D138" s="18"/>
      <c r="E138" s="27"/>
      <c r="F138" s="19"/>
      <c r="G138" s="23">
        <v>0</v>
      </c>
      <c r="H138" s="24"/>
      <c r="I138" s="23">
        <v>0.08</v>
      </c>
      <c r="J138" s="24">
        <f>+I138*$F137</f>
        <v>384256</v>
      </c>
      <c r="K138" s="32">
        <v>0</v>
      </c>
      <c r="L138" s="24">
        <f>F137*K138</f>
        <v>0</v>
      </c>
      <c r="M138" s="27">
        <v>0</v>
      </c>
      <c r="N138" s="31">
        <f t="shared" si="35"/>
        <v>0</v>
      </c>
      <c r="O138" s="23">
        <v>0.12</v>
      </c>
      <c r="P138" s="24">
        <f>+O138*F137</f>
        <v>576384</v>
      </c>
      <c r="Q138" s="27">
        <v>0.06</v>
      </c>
      <c r="R138" s="31">
        <f>Q138*F137</f>
        <v>288192</v>
      </c>
      <c r="S138" s="42">
        <v>0.2</v>
      </c>
      <c r="T138" s="45">
        <f t="shared" si="37"/>
        <v>0.2</v>
      </c>
      <c r="U138" s="10">
        <f t="shared" si="38"/>
        <v>960640</v>
      </c>
      <c r="V138" s="46">
        <f t="shared" si="39"/>
        <v>-960640</v>
      </c>
      <c r="W138" s="11">
        <f t="shared" si="40"/>
        <v>0.14000000000000001</v>
      </c>
      <c r="X138" s="43">
        <v>0.14000000000000001</v>
      </c>
      <c r="Y138" s="43">
        <f t="shared" si="41"/>
        <v>0</v>
      </c>
    </row>
    <row r="139" spans="1:25" s="3" customFormat="1" ht="15" customHeight="1">
      <c r="A139" s="6" t="s">
        <v>129</v>
      </c>
      <c r="B139" s="14" t="s">
        <v>66</v>
      </c>
      <c r="C139" s="17" t="s">
        <v>267</v>
      </c>
      <c r="D139" s="18"/>
      <c r="E139" s="27">
        <v>0.05</v>
      </c>
      <c r="F139" s="19">
        <f>+E139*$D$114</f>
        <v>4803200</v>
      </c>
      <c r="G139" s="23">
        <v>0</v>
      </c>
      <c r="H139" s="24"/>
      <c r="I139" s="23">
        <v>0.72</v>
      </c>
      <c r="J139" s="24">
        <f>+I139*F139</f>
        <v>3458304</v>
      </c>
      <c r="K139" s="32">
        <v>0</v>
      </c>
      <c r="L139" s="24">
        <f>F139*K139</f>
        <v>0</v>
      </c>
      <c r="M139" s="27">
        <v>0</v>
      </c>
      <c r="N139" s="31">
        <f t="shared" si="35"/>
        <v>0</v>
      </c>
      <c r="O139" s="23">
        <v>8.0000000000000099E-2</v>
      </c>
      <c r="P139" s="24">
        <f>+O139*F139</f>
        <v>384256.00000000047</v>
      </c>
      <c r="Q139" s="27"/>
      <c r="R139" s="31">
        <f t="shared" si="36"/>
        <v>0</v>
      </c>
      <c r="S139" s="42">
        <v>0.8</v>
      </c>
      <c r="T139" s="45">
        <f t="shared" si="37"/>
        <v>0.8</v>
      </c>
      <c r="U139" s="10">
        <f t="shared" si="38"/>
        <v>3842560.0000000005</v>
      </c>
      <c r="V139" s="46">
        <f t="shared" si="39"/>
        <v>960639.99999999953</v>
      </c>
      <c r="W139" s="11">
        <f t="shared" si="40"/>
        <v>0.72</v>
      </c>
      <c r="X139" s="43">
        <v>0.72</v>
      </c>
      <c r="Y139" s="43">
        <f t="shared" si="41"/>
        <v>0</v>
      </c>
    </row>
    <row r="140" spans="1:25" s="3" customFormat="1" ht="15" customHeight="1">
      <c r="A140" s="6" t="s">
        <v>129</v>
      </c>
      <c r="B140" s="14" t="s">
        <v>68</v>
      </c>
      <c r="C140" s="17" t="s">
        <v>268</v>
      </c>
      <c r="D140" s="18"/>
      <c r="E140" s="27"/>
      <c r="F140" s="19"/>
      <c r="G140" s="23">
        <v>0</v>
      </c>
      <c r="H140" s="24"/>
      <c r="I140" s="23">
        <v>0.18</v>
      </c>
      <c r="J140" s="24">
        <f>+I140*$F139</f>
        <v>864576</v>
      </c>
      <c r="K140" s="32">
        <v>0</v>
      </c>
      <c r="L140" s="24">
        <f>F139*K140</f>
        <v>0</v>
      </c>
      <c r="M140" s="27">
        <v>0</v>
      </c>
      <c r="N140" s="31">
        <f t="shared" si="35"/>
        <v>0</v>
      </c>
      <c r="O140" s="23">
        <v>0.02</v>
      </c>
      <c r="P140" s="24">
        <f>+O140*F139</f>
        <v>96064</v>
      </c>
      <c r="Q140" s="27"/>
      <c r="R140" s="31">
        <f t="shared" si="36"/>
        <v>0</v>
      </c>
      <c r="S140" s="42">
        <v>0.2</v>
      </c>
      <c r="T140" s="45">
        <f t="shared" si="37"/>
        <v>0.19999999999999998</v>
      </c>
      <c r="U140" s="10">
        <f t="shared" si="38"/>
        <v>960640</v>
      </c>
      <c r="V140" s="46">
        <f t="shared" si="39"/>
        <v>-960640</v>
      </c>
      <c r="W140" s="11">
        <f t="shared" si="40"/>
        <v>0.18</v>
      </c>
      <c r="X140" s="43">
        <v>0.18</v>
      </c>
      <c r="Y140" s="43">
        <f t="shared" si="41"/>
        <v>0</v>
      </c>
    </row>
    <row r="141" spans="1:25" s="3" customFormat="1" ht="15" customHeight="1">
      <c r="A141" s="6" t="s">
        <v>129</v>
      </c>
      <c r="B141" s="14" t="s">
        <v>70</v>
      </c>
      <c r="C141" s="17" t="s">
        <v>269</v>
      </c>
      <c r="D141" s="18"/>
      <c r="E141" s="27">
        <v>0.05</v>
      </c>
      <c r="F141" s="19">
        <f>+E141*$D$114</f>
        <v>4803200</v>
      </c>
      <c r="G141" s="23">
        <v>0.7</v>
      </c>
      <c r="H141" s="24">
        <f>G141*F141</f>
        <v>3362240</v>
      </c>
      <c r="I141" s="23">
        <v>0.1</v>
      </c>
      <c r="J141" s="24">
        <f>+I141*F141</f>
        <v>480320</v>
      </c>
      <c r="K141" s="32">
        <v>0</v>
      </c>
      <c r="L141" s="24">
        <f>F141*K141</f>
        <v>0</v>
      </c>
      <c r="M141" s="27">
        <v>0</v>
      </c>
      <c r="N141" s="31">
        <f t="shared" si="35"/>
        <v>0</v>
      </c>
      <c r="O141" s="23">
        <v>0.2</v>
      </c>
      <c r="P141" s="24">
        <f>+O141*F141</f>
        <v>960640</v>
      </c>
      <c r="Q141" s="27"/>
      <c r="R141" s="31">
        <f t="shared" si="36"/>
        <v>0</v>
      </c>
      <c r="S141" s="42">
        <v>1</v>
      </c>
      <c r="T141" s="45">
        <f t="shared" si="37"/>
        <v>1</v>
      </c>
      <c r="U141" s="10">
        <f t="shared" si="38"/>
        <v>4803200</v>
      </c>
      <c r="V141" s="46">
        <f t="shared" si="39"/>
        <v>0</v>
      </c>
      <c r="W141" s="11">
        <f t="shared" si="40"/>
        <v>0.79999999999999993</v>
      </c>
      <c r="X141" s="43">
        <v>0.79999999999999993</v>
      </c>
      <c r="Y141" s="43">
        <f t="shared" si="41"/>
        <v>0</v>
      </c>
    </row>
    <row r="142" spans="1:25" s="3" customFormat="1" ht="15" customHeight="1">
      <c r="A142" s="6" t="s">
        <v>129</v>
      </c>
      <c r="B142" s="14" t="s">
        <v>72</v>
      </c>
      <c r="C142" s="17" t="s">
        <v>270</v>
      </c>
      <c r="D142" s="21"/>
      <c r="E142" s="27">
        <v>0.05</v>
      </c>
      <c r="F142" s="19">
        <f>+E142*$D$114</f>
        <v>4803200</v>
      </c>
      <c r="G142" s="23">
        <v>0</v>
      </c>
      <c r="H142" s="24">
        <f t="shared" ref="H142" si="42">+G142*F142</f>
        <v>0</v>
      </c>
      <c r="I142" s="23">
        <v>0.4</v>
      </c>
      <c r="J142" s="24">
        <f>+I142*$F141</f>
        <v>1921280</v>
      </c>
      <c r="K142" s="32">
        <v>0</v>
      </c>
      <c r="L142" s="24">
        <f t="shared" ref="L142" si="43">+K142*$F142</f>
        <v>0</v>
      </c>
      <c r="M142" s="27">
        <v>0</v>
      </c>
      <c r="N142" s="31">
        <f t="shared" si="35"/>
        <v>0</v>
      </c>
      <c r="O142" s="23">
        <v>0.6</v>
      </c>
      <c r="P142" s="24">
        <f t="shared" ref="P142" si="44">+O142*$F142</f>
        <v>2881920</v>
      </c>
      <c r="Q142" s="27">
        <v>0.25</v>
      </c>
      <c r="R142" s="31">
        <f t="shared" si="36"/>
        <v>1200800</v>
      </c>
      <c r="S142" s="42">
        <v>1</v>
      </c>
      <c r="T142" s="45">
        <f t="shared" si="37"/>
        <v>1</v>
      </c>
      <c r="U142" s="10">
        <f t="shared" si="38"/>
        <v>4803200</v>
      </c>
      <c r="V142" s="46">
        <f t="shared" si="39"/>
        <v>0</v>
      </c>
      <c r="W142" s="11">
        <f t="shared" si="40"/>
        <v>0.65</v>
      </c>
      <c r="X142" s="43">
        <v>0.65</v>
      </c>
      <c r="Y142" s="43">
        <f t="shared" si="41"/>
        <v>0</v>
      </c>
    </row>
    <row r="143" spans="1:25" s="119" customFormat="1" ht="21.95" customHeight="1">
      <c r="A143" s="105"/>
      <c r="B143" s="106" t="s">
        <v>80</v>
      </c>
      <c r="C143" s="107" t="s">
        <v>81</v>
      </c>
      <c r="D143" s="108">
        <f>+D3*0.03+6244160</f>
        <v>35063360</v>
      </c>
      <c r="E143" s="108"/>
      <c r="F143" s="109"/>
      <c r="G143" s="110"/>
      <c r="H143" s="109"/>
      <c r="I143" s="110"/>
      <c r="J143" s="109"/>
      <c r="K143" s="111">
        <v>0</v>
      </c>
      <c r="L143" s="109"/>
      <c r="M143" s="112">
        <v>0</v>
      </c>
      <c r="N143" s="113">
        <f t="shared" si="35"/>
        <v>0</v>
      </c>
      <c r="O143" s="109">
        <v>0</v>
      </c>
      <c r="P143" s="109"/>
      <c r="Q143" s="112"/>
      <c r="R143" s="113">
        <f t="shared" si="36"/>
        <v>0</v>
      </c>
      <c r="S143" s="114"/>
      <c r="T143" s="115">
        <f t="shared" si="37"/>
        <v>0</v>
      </c>
      <c r="U143" s="116">
        <f t="shared" si="38"/>
        <v>0</v>
      </c>
      <c r="V143" s="117">
        <f t="shared" si="39"/>
        <v>0</v>
      </c>
      <c r="W143" s="118">
        <f t="shared" si="40"/>
        <v>0</v>
      </c>
      <c r="X143" s="115">
        <v>0</v>
      </c>
      <c r="Y143" s="43">
        <f t="shared" si="41"/>
        <v>0</v>
      </c>
    </row>
    <row r="144" spans="1:25" ht="21.95" customHeight="1">
      <c r="B144" s="14" t="s">
        <v>82</v>
      </c>
      <c r="C144" s="20" t="s">
        <v>83</v>
      </c>
      <c r="D144" s="21"/>
      <c r="E144" s="21"/>
      <c r="F144" s="19"/>
      <c r="G144" s="26"/>
      <c r="H144" s="19"/>
      <c r="I144" s="26"/>
      <c r="J144" s="19"/>
      <c r="K144" s="16">
        <v>0</v>
      </c>
      <c r="L144" s="19"/>
      <c r="M144" s="27">
        <v>0</v>
      </c>
      <c r="N144" s="31">
        <f t="shared" si="35"/>
        <v>0</v>
      </c>
      <c r="O144" s="19">
        <v>0</v>
      </c>
      <c r="P144" s="19"/>
      <c r="Q144" s="27"/>
      <c r="R144" s="31">
        <f t="shared" si="36"/>
        <v>0</v>
      </c>
      <c r="S144" s="42"/>
      <c r="T144" s="43">
        <f t="shared" si="37"/>
        <v>0</v>
      </c>
      <c r="U144" s="12">
        <f t="shared" si="38"/>
        <v>0</v>
      </c>
      <c r="V144" s="44">
        <f t="shared" si="39"/>
        <v>0</v>
      </c>
      <c r="W144" s="11">
        <f t="shared" si="40"/>
        <v>0</v>
      </c>
      <c r="X144" s="43">
        <v>0</v>
      </c>
      <c r="Y144" s="43">
        <f t="shared" si="41"/>
        <v>0</v>
      </c>
    </row>
    <row r="145" spans="1:25" s="3" customFormat="1" ht="15" customHeight="1">
      <c r="A145" s="6" t="s">
        <v>19</v>
      </c>
      <c r="B145" s="14" t="s">
        <v>11</v>
      </c>
      <c r="C145" s="17" t="s">
        <v>84</v>
      </c>
      <c r="D145" s="18"/>
      <c r="E145" s="27">
        <v>0.05</v>
      </c>
      <c r="F145" s="19">
        <f t="shared" ref="F145:F154" si="45">+E145*$D$143</f>
        <v>1753168</v>
      </c>
      <c r="G145" s="23">
        <v>0</v>
      </c>
      <c r="H145" s="24">
        <f t="shared" ref="H145:H154" si="46">+G145*F145</f>
        <v>0</v>
      </c>
      <c r="I145" s="23">
        <v>0</v>
      </c>
      <c r="J145" s="24">
        <f t="shared" ref="J145:J154" si="47">+I145*$F145</f>
        <v>0</v>
      </c>
      <c r="K145" s="32">
        <v>1</v>
      </c>
      <c r="L145" s="24">
        <f>F145*K145</f>
        <v>1753168</v>
      </c>
      <c r="M145" s="27">
        <v>1</v>
      </c>
      <c r="N145" s="31">
        <f t="shared" si="35"/>
        <v>1753168</v>
      </c>
      <c r="O145" s="23">
        <v>0</v>
      </c>
      <c r="P145" s="24"/>
      <c r="Q145" s="27"/>
      <c r="R145" s="31">
        <f t="shared" si="36"/>
        <v>0</v>
      </c>
      <c r="S145" s="42">
        <v>1</v>
      </c>
      <c r="T145" s="45">
        <f t="shared" si="37"/>
        <v>1</v>
      </c>
      <c r="U145" s="10">
        <f t="shared" si="38"/>
        <v>1753168</v>
      </c>
      <c r="V145" s="46">
        <f t="shared" si="39"/>
        <v>0</v>
      </c>
      <c r="W145" s="11">
        <f t="shared" si="40"/>
        <v>1</v>
      </c>
      <c r="X145" s="43">
        <v>1</v>
      </c>
      <c r="Y145" s="43">
        <f t="shared" si="41"/>
        <v>0</v>
      </c>
    </row>
    <row r="146" spans="1:25" s="3" customFormat="1" ht="15" customHeight="1">
      <c r="A146" s="6" t="s">
        <v>19</v>
      </c>
      <c r="B146" s="14" t="s">
        <v>13</v>
      </c>
      <c r="C146" s="17" t="s">
        <v>85</v>
      </c>
      <c r="D146" s="21"/>
      <c r="E146" s="27">
        <v>0.1</v>
      </c>
      <c r="F146" s="19">
        <f t="shared" si="45"/>
        <v>3506336</v>
      </c>
      <c r="G146" s="23">
        <v>0</v>
      </c>
      <c r="H146" s="24">
        <f t="shared" si="46"/>
        <v>0</v>
      </c>
      <c r="I146" s="23">
        <v>0</v>
      </c>
      <c r="J146" s="24">
        <f t="shared" si="47"/>
        <v>0</v>
      </c>
      <c r="K146" s="32">
        <v>1</v>
      </c>
      <c r="L146" s="24">
        <f>F146*K146</f>
        <v>3506336</v>
      </c>
      <c r="M146" s="27">
        <v>1</v>
      </c>
      <c r="N146" s="31">
        <f t="shared" si="35"/>
        <v>3506336</v>
      </c>
      <c r="O146" s="23">
        <v>0</v>
      </c>
      <c r="P146" s="24"/>
      <c r="Q146" s="27"/>
      <c r="R146" s="31">
        <f t="shared" si="36"/>
        <v>0</v>
      </c>
      <c r="S146" s="42">
        <v>1</v>
      </c>
      <c r="T146" s="45">
        <f t="shared" si="37"/>
        <v>1</v>
      </c>
      <c r="U146" s="10">
        <f t="shared" si="38"/>
        <v>3506336</v>
      </c>
      <c r="V146" s="46">
        <f t="shared" si="39"/>
        <v>0</v>
      </c>
      <c r="W146" s="11">
        <f t="shared" si="40"/>
        <v>1</v>
      </c>
      <c r="X146" s="43">
        <v>1</v>
      </c>
      <c r="Y146" s="43">
        <f t="shared" si="41"/>
        <v>0</v>
      </c>
    </row>
    <row r="147" spans="1:25" s="3" customFormat="1" ht="15" customHeight="1">
      <c r="A147" s="6" t="s">
        <v>19</v>
      </c>
      <c r="B147" s="14" t="s">
        <v>22</v>
      </c>
      <c r="C147" s="17" t="s">
        <v>86</v>
      </c>
      <c r="D147" s="18"/>
      <c r="E147" s="27">
        <v>0.15</v>
      </c>
      <c r="F147" s="19">
        <f t="shared" si="45"/>
        <v>5259504</v>
      </c>
      <c r="G147" s="23">
        <v>0</v>
      </c>
      <c r="H147" s="24">
        <f t="shared" si="46"/>
        <v>0</v>
      </c>
      <c r="I147" s="23">
        <v>0</v>
      </c>
      <c r="J147" s="24">
        <f t="shared" si="47"/>
        <v>0</v>
      </c>
      <c r="K147" s="32">
        <v>1</v>
      </c>
      <c r="L147" s="24">
        <f>F147*K147</f>
        <v>5259504</v>
      </c>
      <c r="M147" s="27">
        <v>1</v>
      </c>
      <c r="N147" s="31">
        <f t="shared" si="35"/>
        <v>5259504</v>
      </c>
      <c r="O147" s="23">
        <v>0</v>
      </c>
      <c r="P147" s="24">
        <f t="shared" ref="P147:P154" si="48">+O147*$F147</f>
        <v>0</v>
      </c>
      <c r="Q147" s="27"/>
      <c r="R147" s="31">
        <f t="shared" si="36"/>
        <v>0</v>
      </c>
      <c r="S147" s="42">
        <v>1</v>
      </c>
      <c r="T147" s="45">
        <f t="shared" si="37"/>
        <v>1</v>
      </c>
      <c r="U147" s="10">
        <f t="shared" si="38"/>
        <v>5259504</v>
      </c>
      <c r="V147" s="46">
        <f t="shared" si="39"/>
        <v>0</v>
      </c>
      <c r="W147" s="11">
        <f t="shared" si="40"/>
        <v>1</v>
      </c>
      <c r="X147" s="43">
        <v>1</v>
      </c>
      <c r="Y147" s="43">
        <f t="shared" si="41"/>
        <v>0</v>
      </c>
    </row>
    <row r="148" spans="1:25" s="3" customFormat="1" ht="15" customHeight="1">
      <c r="A148" s="6" t="s">
        <v>19</v>
      </c>
      <c r="B148" s="14" t="s">
        <v>24</v>
      </c>
      <c r="C148" s="17" t="s">
        <v>87</v>
      </c>
      <c r="D148" s="18"/>
      <c r="E148" s="27">
        <v>0.15</v>
      </c>
      <c r="F148" s="19">
        <f t="shared" si="45"/>
        <v>5259504</v>
      </c>
      <c r="G148" s="23">
        <v>0</v>
      </c>
      <c r="H148" s="24">
        <f t="shared" si="46"/>
        <v>0</v>
      </c>
      <c r="I148" s="23">
        <v>0</v>
      </c>
      <c r="J148" s="24">
        <f t="shared" si="47"/>
        <v>0</v>
      </c>
      <c r="K148" s="32">
        <v>1</v>
      </c>
      <c r="L148" s="24">
        <f>+K148*F148</f>
        <v>5259504</v>
      </c>
      <c r="M148" s="27">
        <v>1</v>
      </c>
      <c r="N148" s="31">
        <f t="shared" si="35"/>
        <v>5259504</v>
      </c>
      <c r="O148" s="23">
        <v>0</v>
      </c>
      <c r="P148" s="24">
        <f t="shared" si="48"/>
        <v>0</v>
      </c>
      <c r="Q148" s="27"/>
      <c r="R148" s="31">
        <f t="shared" si="36"/>
        <v>0</v>
      </c>
      <c r="S148" s="42">
        <v>1</v>
      </c>
      <c r="T148" s="45">
        <f t="shared" si="37"/>
        <v>1</v>
      </c>
      <c r="U148" s="10">
        <f t="shared" si="38"/>
        <v>5259504</v>
      </c>
      <c r="V148" s="46">
        <f t="shared" si="39"/>
        <v>0</v>
      </c>
      <c r="W148" s="11">
        <f t="shared" si="40"/>
        <v>1</v>
      </c>
      <c r="X148" s="43">
        <v>1</v>
      </c>
      <c r="Y148" s="43">
        <f t="shared" si="41"/>
        <v>0</v>
      </c>
    </row>
    <row r="149" spans="1:25" s="3" customFormat="1" ht="15" customHeight="1">
      <c r="A149" s="6" t="s">
        <v>19</v>
      </c>
      <c r="B149" s="14" t="s">
        <v>26</v>
      </c>
      <c r="C149" s="17" t="s">
        <v>88</v>
      </c>
      <c r="D149" s="18"/>
      <c r="E149" s="27">
        <v>0.15</v>
      </c>
      <c r="F149" s="19">
        <f t="shared" si="45"/>
        <v>5259504</v>
      </c>
      <c r="G149" s="23">
        <v>0</v>
      </c>
      <c r="H149" s="24">
        <f t="shared" si="46"/>
        <v>0</v>
      </c>
      <c r="I149" s="23">
        <v>0</v>
      </c>
      <c r="J149" s="24">
        <f t="shared" si="47"/>
        <v>0</v>
      </c>
      <c r="K149" s="32">
        <v>0.5</v>
      </c>
      <c r="L149" s="24">
        <f>+K149*F149</f>
        <v>2629752</v>
      </c>
      <c r="M149" s="27">
        <v>0.5</v>
      </c>
      <c r="N149" s="31">
        <f t="shared" si="35"/>
        <v>2629752</v>
      </c>
      <c r="O149" s="23">
        <v>0.5</v>
      </c>
      <c r="P149" s="24">
        <f t="shared" si="48"/>
        <v>2629752</v>
      </c>
      <c r="Q149" s="139">
        <v>0.5</v>
      </c>
      <c r="R149" s="31">
        <f t="shared" si="36"/>
        <v>2629752</v>
      </c>
      <c r="S149" s="42">
        <v>1</v>
      </c>
      <c r="T149" s="45">
        <f t="shared" si="37"/>
        <v>1</v>
      </c>
      <c r="U149" s="10">
        <f t="shared" si="38"/>
        <v>5259504</v>
      </c>
      <c r="V149" s="46">
        <f t="shared" si="39"/>
        <v>0</v>
      </c>
      <c r="W149" s="11">
        <f t="shared" si="40"/>
        <v>1</v>
      </c>
      <c r="X149" s="43">
        <v>1</v>
      </c>
      <c r="Y149" s="43">
        <f t="shared" si="41"/>
        <v>0</v>
      </c>
    </row>
    <row r="150" spans="1:25" s="3" customFormat="1" ht="15" customHeight="1">
      <c r="A150" s="6" t="s">
        <v>19</v>
      </c>
      <c r="B150" s="14" t="s">
        <v>28</v>
      </c>
      <c r="C150" s="17" t="s">
        <v>89</v>
      </c>
      <c r="D150" s="18"/>
      <c r="E150" s="27">
        <v>0.05</v>
      </c>
      <c r="F150" s="19">
        <f t="shared" si="45"/>
        <v>1753168</v>
      </c>
      <c r="G150" s="23">
        <v>0</v>
      </c>
      <c r="H150" s="24">
        <f t="shared" si="46"/>
        <v>0</v>
      </c>
      <c r="I150" s="23">
        <v>0</v>
      </c>
      <c r="J150" s="24">
        <f t="shared" si="47"/>
        <v>0</v>
      </c>
      <c r="K150" s="32">
        <v>0</v>
      </c>
      <c r="L150" s="24">
        <f t="shared" ref="L150:L154" si="49">+K150*$F150</f>
        <v>0</v>
      </c>
      <c r="M150" s="27">
        <v>0</v>
      </c>
      <c r="N150" s="31">
        <f t="shared" si="35"/>
        <v>0</v>
      </c>
      <c r="O150" s="23">
        <v>1</v>
      </c>
      <c r="P150" s="24">
        <f t="shared" si="48"/>
        <v>1753168</v>
      </c>
      <c r="Q150" s="139">
        <v>1</v>
      </c>
      <c r="R150" s="31">
        <f t="shared" si="36"/>
        <v>1753168</v>
      </c>
      <c r="S150" s="42">
        <v>1</v>
      </c>
      <c r="T150" s="45">
        <f t="shared" si="37"/>
        <v>1</v>
      </c>
      <c r="U150" s="10">
        <f t="shared" si="38"/>
        <v>1753168</v>
      </c>
      <c r="V150" s="46">
        <f t="shared" si="39"/>
        <v>0</v>
      </c>
      <c r="W150" s="11">
        <f t="shared" si="40"/>
        <v>1</v>
      </c>
      <c r="X150" s="43">
        <v>1</v>
      </c>
      <c r="Y150" s="43">
        <f t="shared" si="41"/>
        <v>0</v>
      </c>
    </row>
    <row r="151" spans="1:25" s="3" customFormat="1" ht="15" customHeight="1">
      <c r="A151" s="6" t="s">
        <v>19</v>
      </c>
      <c r="B151" s="14" t="s">
        <v>30</v>
      </c>
      <c r="C151" s="17" t="s">
        <v>90</v>
      </c>
      <c r="D151" s="18"/>
      <c r="E151" s="27">
        <v>0.15</v>
      </c>
      <c r="F151" s="19">
        <f t="shared" si="45"/>
        <v>5259504</v>
      </c>
      <c r="G151" s="23">
        <v>0</v>
      </c>
      <c r="H151" s="24">
        <f t="shared" si="46"/>
        <v>0</v>
      </c>
      <c r="I151" s="23">
        <v>0</v>
      </c>
      <c r="J151" s="24">
        <f t="shared" si="47"/>
        <v>0</v>
      </c>
      <c r="K151" s="32">
        <v>0</v>
      </c>
      <c r="L151" s="24">
        <f>F151*K151</f>
        <v>0</v>
      </c>
      <c r="M151" s="27">
        <v>0</v>
      </c>
      <c r="N151" s="31">
        <f t="shared" si="35"/>
        <v>0</v>
      </c>
      <c r="O151" s="23">
        <v>1</v>
      </c>
      <c r="P151" s="24">
        <f t="shared" si="48"/>
        <v>5259504</v>
      </c>
      <c r="Q151" s="139">
        <v>1</v>
      </c>
      <c r="R151" s="31">
        <f t="shared" si="36"/>
        <v>5259504</v>
      </c>
      <c r="S151" s="42">
        <v>1</v>
      </c>
      <c r="T151" s="45">
        <f t="shared" si="37"/>
        <v>1</v>
      </c>
      <c r="U151" s="10">
        <f t="shared" si="38"/>
        <v>5259504</v>
      </c>
      <c r="V151" s="46">
        <f t="shared" si="39"/>
        <v>0</v>
      </c>
      <c r="W151" s="11">
        <f t="shared" si="40"/>
        <v>1</v>
      </c>
      <c r="X151" s="43">
        <v>1</v>
      </c>
      <c r="Y151" s="43">
        <f t="shared" si="41"/>
        <v>0</v>
      </c>
    </row>
    <row r="152" spans="1:25" s="3" customFormat="1" ht="15" customHeight="1">
      <c r="A152" s="6" t="s">
        <v>19</v>
      </c>
      <c r="B152" s="14" t="s">
        <v>32</v>
      </c>
      <c r="C152" s="17" t="s">
        <v>91</v>
      </c>
      <c r="D152" s="18"/>
      <c r="E152" s="27">
        <v>0.05</v>
      </c>
      <c r="F152" s="19">
        <f t="shared" si="45"/>
        <v>1753168</v>
      </c>
      <c r="G152" s="23">
        <v>0</v>
      </c>
      <c r="H152" s="24">
        <f t="shared" si="46"/>
        <v>0</v>
      </c>
      <c r="I152" s="23">
        <v>0</v>
      </c>
      <c r="J152" s="24">
        <f t="shared" si="47"/>
        <v>0</v>
      </c>
      <c r="K152" s="32">
        <v>0</v>
      </c>
      <c r="L152" s="24">
        <f t="shared" si="49"/>
        <v>0</v>
      </c>
      <c r="M152" s="27">
        <v>0</v>
      </c>
      <c r="N152" s="31">
        <f t="shared" si="35"/>
        <v>0</v>
      </c>
      <c r="O152" s="23">
        <v>1</v>
      </c>
      <c r="P152" s="24">
        <f t="shared" si="48"/>
        <v>1753168</v>
      </c>
      <c r="Q152" s="139">
        <v>1</v>
      </c>
      <c r="R152" s="31">
        <f t="shared" si="36"/>
        <v>1753168</v>
      </c>
      <c r="S152" s="42">
        <v>1</v>
      </c>
      <c r="T152" s="45">
        <f t="shared" si="37"/>
        <v>1</v>
      </c>
      <c r="U152" s="10">
        <f t="shared" si="38"/>
        <v>1753168</v>
      </c>
      <c r="V152" s="46">
        <f t="shared" si="39"/>
        <v>0</v>
      </c>
      <c r="W152" s="11">
        <f t="shared" si="40"/>
        <v>1</v>
      </c>
      <c r="X152" s="43">
        <v>1</v>
      </c>
      <c r="Y152" s="43">
        <f t="shared" si="41"/>
        <v>0</v>
      </c>
    </row>
    <row r="153" spans="1:25" s="3" customFormat="1" ht="15" customHeight="1">
      <c r="A153" s="6" t="s">
        <v>19</v>
      </c>
      <c r="B153" s="14" t="s">
        <v>34</v>
      </c>
      <c r="C153" s="17" t="s">
        <v>92</v>
      </c>
      <c r="D153" s="18"/>
      <c r="E153" s="27">
        <v>0.1</v>
      </c>
      <c r="F153" s="19">
        <f t="shared" si="45"/>
        <v>3506336</v>
      </c>
      <c r="G153" s="23">
        <v>0</v>
      </c>
      <c r="H153" s="24">
        <f t="shared" si="46"/>
        <v>0</v>
      </c>
      <c r="I153" s="23">
        <v>0</v>
      </c>
      <c r="J153" s="24">
        <f t="shared" si="47"/>
        <v>0</v>
      </c>
      <c r="K153" s="32">
        <v>0</v>
      </c>
      <c r="L153" s="24">
        <f t="shared" si="49"/>
        <v>0</v>
      </c>
      <c r="M153" s="27">
        <v>0</v>
      </c>
      <c r="N153" s="31">
        <f t="shared" si="35"/>
        <v>0</v>
      </c>
      <c r="O153" s="23">
        <v>1</v>
      </c>
      <c r="P153" s="24">
        <f t="shared" si="48"/>
        <v>3506336</v>
      </c>
      <c r="Q153" s="27">
        <v>0.05</v>
      </c>
      <c r="R153" s="31">
        <f t="shared" si="36"/>
        <v>175316.80000000002</v>
      </c>
      <c r="S153" s="42">
        <v>1</v>
      </c>
      <c r="T153" s="45">
        <f t="shared" si="37"/>
        <v>1</v>
      </c>
      <c r="U153" s="10">
        <f t="shared" si="38"/>
        <v>3506336</v>
      </c>
      <c r="V153" s="46">
        <f t="shared" si="39"/>
        <v>0</v>
      </c>
      <c r="W153" s="11">
        <f t="shared" si="40"/>
        <v>0.05</v>
      </c>
      <c r="X153" s="43">
        <v>0</v>
      </c>
      <c r="Y153" s="43">
        <f t="shared" si="41"/>
        <v>0.05</v>
      </c>
    </row>
    <row r="154" spans="1:25" s="3" customFormat="1" ht="15" customHeight="1">
      <c r="A154" s="6" t="s">
        <v>19</v>
      </c>
      <c r="B154" s="14" t="s">
        <v>36</v>
      </c>
      <c r="C154" s="17" t="s">
        <v>93</v>
      </c>
      <c r="D154" s="18"/>
      <c r="E154" s="23">
        <v>0.05</v>
      </c>
      <c r="F154" s="19">
        <f t="shared" si="45"/>
        <v>1753168</v>
      </c>
      <c r="G154" s="23">
        <v>0</v>
      </c>
      <c r="H154" s="24">
        <f t="shared" si="46"/>
        <v>0</v>
      </c>
      <c r="I154" s="23">
        <v>0</v>
      </c>
      <c r="J154" s="24">
        <f t="shared" si="47"/>
        <v>0</v>
      </c>
      <c r="K154" s="32">
        <v>0</v>
      </c>
      <c r="L154" s="24">
        <f t="shared" si="49"/>
        <v>0</v>
      </c>
      <c r="M154" s="27">
        <v>0</v>
      </c>
      <c r="N154" s="31">
        <f t="shared" si="35"/>
        <v>0</v>
      </c>
      <c r="O154" s="23">
        <v>1</v>
      </c>
      <c r="P154" s="24">
        <f t="shared" si="48"/>
        <v>1753168</v>
      </c>
      <c r="Q154" s="27"/>
      <c r="R154" s="31">
        <f t="shared" si="36"/>
        <v>0</v>
      </c>
      <c r="S154" s="42">
        <v>1</v>
      </c>
      <c r="T154" s="45">
        <f t="shared" si="37"/>
        <v>1</v>
      </c>
      <c r="U154" s="10">
        <f t="shared" si="38"/>
        <v>1753168</v>
      </c>
      <c r="V154" s="46">
        <f t="shared" si="39"/>
        <v>0</v>
      </c>
      <c r="W154" s="11">
        <f t="shared" si="40"/>
        <v>0</v>
      </c>
      <c r="X154" s="43">
        <v>0</v>
      </c>
      <c r="Y154" s="43">
        <f t="shared" si="41"/>
        <v>0</v>
      </c>
    </row>
    <row r="155" spans="1:25" s="3" customFormat="1" ht="15" customHeight="1">
      <c r="A155" s="6"/>
      <c r="B155" s="13" t="s">
        <v>271</v>
      </c>
      <c r="C155" s="47" t="s">
        <v>272</v>
      </c>
      <c r="D155" s="18"/>
      <c r="E155" s="23"/>
      <c r="F155" s="19"/>
      <c r="G155" s="23">
        <v>0</v>
      </c>
      <c r="H155" s="24"/>
      <c r="I155" s="23">
        <v>0</v>
      </c>
      <c r="J155" s="24"/>
      <c r="K155" s="32">
        <v>0</v>
      </c>
      <c r="L155" s="24"/>
      <c r="M155" s="27">
        <v>0</v>
      </c>
      <c r="N155" s="31">
        <f t="shared" si="35"/>
        <v>0</v>
      </c>
      <c r="O155" s="23">
        <v>0</v>
      </c>
      <c r="P155" s="24"/>
      <c r="Q155" s="27"/>
      <c r="R155" s="31">
        <f t="shared" si="36"/>
        <v>0</v>
      </c>
      <c r="S155" s="42"/>
      <c r="T155" s="45">
        <f t="shared" si="37"/>
        <v>0</v>
      </c>
      <c r="U155" s="10">
        <f t="shared" si="38"/>
        <v>0</v>
      </c>
      <c r="V155" s="46">
        <f t="shared" si="39"/>
        <v>0</v>
      </c>
      <c r="W155" s="11">
        <f t="shared" si="40"/>
        <v>0</v>
      </c>
      <c r="X155" s="43">
        <v>0</v>
      </c>
      <c r="Y155" s="43">
        <f t="shared" si="41"/>
        <v>0</v>
      </c>
    </row>
    <row r="156" spans="1:25" s="3" customFormat="1" ht="15" customHeight="1">
      <c r="A156" s="6"/>
      <c r="B156" s="14"/>
      <c r="C156" s="47" t="s">
        <v>273</v>
      </c>
      <c r="D156" s="21">
        <f>+D3*0.03</f>
        <v>28819200</v>
      </c>
      <c r="E156" s="23"/>
      <c r="F156" s="19"/>
      <c r="G156" s="23">
        <v>0</v>
      </c>
      <c r="H156" s="24"/>
      <c r="I156" s="23">
        <v>0</v>
      </c>
      <c r="J156" s="24"/>
      <c r="K156" s="32">
        <v>0</v>
      </c>
      <c r="L156" s="24"/>
      <c r="M156" s="27">
        <v>0</v>
      </c>
      <c r="N156" s="31">
        <f t="shared" si="35"/>
        <v>0</v>
      </c>
      <c r="O156" s="23">
        <v>0</v>
      </c>
      <c r="P156" s="24"/>
      <c r="Q156" s="27"/>
      <c r="R156" s="31">
        <f t="shared" si="36"/>
        <v>0</v>
      </c>
      <c r="S156" s="42"/>
      <c r="T156" s="45">
        <f t="shared" si="37"/>
        <v>0</v>
      </c>
      <c r="U156" s="10">
        <f t="shared" si="38"/>
        <v>0</v>
      </c>
      <c r="V156" s="46">
        <f t="shared" si="39"/>
        <v>0</v>
      </c>
      <c r="W156" s="11">
        <f t="shared" si="40"/>
        <v>0</v>
      </c>
      <c r="X156" s="43">
        <v>0</v>
      </c>
      <c r="Y156" s="43">
        <f t="shared" si="41"/>
        <v>0</v>
      </c>
    </row>
    <row r="157" spans="1:25" s="3" customFormat="1" ht="15" customHeight="1">
      <c r="A157" s="6" t="s">
        <v>129</v>
      </c>
      <c r="B157" s="14"/>
      <c r="C157" s="48" t="s">
        <v>274</v>
      </c>
      <c r="D157" s="21"/>
      <c r="E157" s="23">
        <v>0.8</v>
      </c>
      <c r="F157" s="19">
        <f>+E157*D156</f>
        <v>23055360</v>
      </c>
      <c r="G157" s="23">
        <v>0</v>
      </c>
      <c r="H157" s="24"/>
      <c r="I157" s="23">
        <v>0.36363636363636398</v>
      </c>
      <c r="J157" s="24">
        <f>+I157*F157</f>
        <v>8383767.2727272809</v>
      </c>
      <c r="K157" s="32">
        <v>0.63636363636363602</v>
      </c>
      <c r="L157" s="24">
        <f>+K157*F157</f>
        <v>14671592.727272719</v>
      </c>
      <c r="M157" s="27">
        <v>0.63636363636363602</v>
      </c>
      <c r="N157" s="31">
        <f t="shared" si="35"/>
        <v>14671592.727272719</v>
      </c>
      <c r="O157" s="23">
        <v>0</v>
      </c>
      <c r="P157" s="24">
        <f>+O157*F157</f>
        <v>0</v>
      </c>
      <c r="Q157" s="27"/>
      <c r="R157" s="31">
        <f t="shared" si="36"/>
        <v>0</v>
      </c>
      <c r="S157" s="42">
        <v>1</v>
      </c>
      <c r="T157" s="45">
        <f t="shared" si="37"/>
        <v>1</v>
      </c>
      <c r="U157" s="10">
        <f t="shared" si="38"/>
        <v>23055360</v>
      </c>
      <c r="V157" s="46">
        <f t="shared" si="39"/>
        <v>0</v>
      </c>
      <c r="W157" s="11">
        <f t="shared" si="40"/>
        <v>1</v>
      </c>
      <c r="X157" s="43">
        <v>1</v>
      </c>
      <c r="Y157" s="43">
        <f t="shared" si="41"/>
        <v>0</v>
      </c>
    </row>
    <row r="158" spans="1:25" s="3" customFormat="1" ht="15" customHeight="1">
      <c r="A158" s="6" t="s">
        <v>129</v>
      </c>
      <c r="B158" s="14"/>
      <c r="C158" s="48" t="s">
        <v>275</v>
      </c>
      <c r="D158" s="21"/>
      <c r="E158" s="23">
        <v>0.15</v>
      </c>
      <c r="F158" s="19">
        <f>+D156*E158</f>
        <v>4322880</v>
      </c>
      <c r="G158" s="23">
        <v>0</v>
      </c>
      <c r="H158" s="24"/>
      <c r="I158" s="23">
        <v>0.06</v>
      </c>
      <c r="J158" s="24">
        <f>+I158*F158</f>
        <v>259372.79999999999</v>
      </c>
      <c r="K158" s="32">
        <v>0</v>
      </c>
      <c r="L158" s="24"/>
      <c r="M158" s="27">
        <v>0</v>
      </c>
      <c r="N158" s="31">
        <f t="shared" si="35"/>
        <v>0</v>
      </c>
      <c r="O158" s="23">
        <v>0.94</v>
      </c>
      <c r="P158" s="24">
        <f>+O158*F158</f>
        <v>4063507.1999999997</v>
      </c>
      <c r="Q158" s="27"/>
      <c r="R158" s="31">
        <f t="shared" si="36"/>
        <v>0</v>
      </c>
      <c r="S158" s="42">
        <v>1</v>
      </c>
      <c r="T158" s="45">
        <f t="shared" si="37"/>
        <v>1</v>
      </c>
      <c r="U158" s="10">
        <f t="shared" si="38"/>
        <v>4322880</v>
      </c>
      <c r="V158" s="46">
        <f t="shared" si="39"/>
        <v>0</v>
      </c>
      <c r="W158" s="11">
        <f t="shared" si="40"/>
        <v>0.06</v>
      </c>
      <c r="X158" s="43">
        <v>0.06</v>
      </c>
      <c r="Y158" s="43">
        <f t="shared" si="41"/>
        <v>0</v>
      </c>
    </row>
    <row r="159" spans="1:25" s="3" customFormat="1" ht="15" customHeight="1">
      <c r="A159" s="6" t="s">
        <v>129</v>
      </c>
      <c r="B159" s="14"/>
      <c r="C159" s="48" t="s">
        <v>276</v>
      </c>
      <c r="D159" s="21"/>
      <c r="E159" s="23">
        <v>0.05</v>
      </c>
      <c r="F159" s="19">
        <f>+E159*D156</f>
        <v>1440960</v>
      </c>
      <c r="G159" s="23">
        <v>0</v>
      </c>
      <c r="H159" s="24"/>
      <c r="I159" s="23">
        <v>0</v>
      </c>
      <c r="J159" s="24"/>
      <c r="K159" s="32">
        <v>0</v>
      </c>
      <c r="L159" s="24"/>
      <c r="M159" s="27">
        <v>0</v>
      </c>
      <c r="N159" s="31">
        <f t="shared" si="35"/>
        <v>0</v>
      </c>
      <c r="O159" s="23">
        <v>1</v>
      </c>
      <c r="P159" s="24">
        <f>+O159*F159</f>
        <v>1440960</v>
      </c>
      <c r="Q159" s="27"/>
      <c r="R159" s="31">
        <f t="shared" si="36"/>
        <v>0</v>
      </c>
      <c r="S159" s="42">
        <v>1</v>
      </c>
      <c r="T159" s="45">
        <f t="shared" si="37"/>
        <v>1</v>
      </c>
      <c r="U159" s="10">
        <f t="shared" si="38"/>
        <v>1440960</v>
      </c>
      <c r="V159" s="46">
        <f t="shared" si="39"/>
        <v>0</v>
      </c>
      <c r="W159" s="11">
        <f t="shared" si="40"/>
        <v>0</v>
      </c>
      <c r="X159" s="43">
        <v>0</v>
      </c>
      <c r="Y159" s="43">
        <f t="shared" si="41"/>
        <v>0</v>
      </c>
    </row>
    <row r="160" spans="1:25" s="3" customFormat="1" ht="15" customHeight="1">
      <c r="A160" s="6"/>
      <c r="B160" s="14"/>
      <c r="C160" s="48"/>
      <c r="D160" s="21"/>
      <c r="E160" s="23"/>
      <c r="F160" s="19"/>
      <c r="G160" s="23">
        <v>0</v>
      </c>
      <c r="H160" s="24"/>
      <c r="I160" s="23">
        <v>0</v>
      </c>
      <c r="J160" s="24"/>
      <c r="K160" s="32">
        <v>0</v>
      </c>
      <c r="L160" s="24"/>
      <c r="M160" s="27">
        <v>0</v>
      </c>
      <c r="N160" s="31">
        <f t="shared" si="35"/>
        <v>0</v>
      </c>
      <c r="O160" s="23">
        <v>0</v>
      </c>
      <c r="P160" s="24"/>
      <c r="Q160" s="27"/>
      <c r="R160" s="31">
        <f t="shared" si="36"/>
        <v>0</v>
      </c>
      <c r="S160" s="42"/>
      <c r="T160" s="45">
        <f t="shared" si="37"/>
        <v>0</v>
      </c>
      <c r="U160" s="10">
        <f t="shared" si="38"/>
        <v>0</v>
      </c>
      <c r="V160" s="46">
        <f t="shared" si="39"/>
        <v>0</v>
      </c>
      <c r="W160" s="11">
        <f t="shared" si="40"/>
        <v>0</v>
      </c>
      <c r="X160" s="43">
        <v>0</v>
      </c>
      <c r="Y160" s="43">
        <f t="shared" si="41"/>
        <v>0</v>
      </c>
    </row>
    <row r="161" spans="1:25" s="3" customFormat="1" ht="15" customHeight="1">
      <c r="A161" s="6"/>
      <c r="B161" s="14"/>
      <c r="C161" s="47" t="s">
        <v>277</v>
      </c>
      <c r="D161" s="21">
        <f>+D3*0.008</f>
        <v>7685120</v>
      </c>
      <c r="E161" s="23"/>
      <c r="F161" s="19"/>
      <c r="G161" s="23">
        <v>0</v>
      </c>
      <c r="H161" s="24"/>
      <c r="I161" s="23">
        <v>0</v>
      </c>
      <c r="J161" s="24"/>
      <c r="K161" s="32">
        <v>0</v>
      </c>
      <c r="L161" s="24"/>
      <c r="M161" s="27">
        <v>0</v>
      </c>
      <c r="N161" s="31">
        <f t="shared" si="35"/>
        <v>0</v>
      </c>
      <c r="O161" s="23">
        <v>0</v>
      </c>
      <c r="P161" s="24"/>
      <c r="Q161" s="27"/>
      <c r="R161" s="31">
        <f t="shared" si="36"/>
        <v>0</v>
      </c>
      <c r="S161" s="42"/>
      <c r="T161" s="45">
        <f t="shared" si="37"/>
        <v>0</v>
      </c>
      <c r="U161" s="10">
        <f t="shared" si="38"/>
        <v>0</v>
      </c>
      <c r="V161" s="46">
        <f t="shared" si="39"/>
        <v>0</v>
      </c>
      <c r="W161" s="11">
        <f t="shared" si="40"/>
        <v>0</v>
      </c>
      <c r="X161" s="43">
        <v>0</v>
      </c>
      <c r="Y161" s="43">
        <f t="shared" si="41"/>
        <v>0</v>
      </c>
    </row>
    <row r="162" spans="1:25" s="3" customFormat="1" ht="15" customHeight="1">
      <c r="A162" s="6" t="s">
        <v>129</v>
      </c>
      <c r="B162" s="14"/>
      <c r="C162" s="48" t="s">
        <v>274</v>
      </c>
      <c r="D162" s="21"/>
      <c r="E162" s="23">
        <v>0.8</v>
      </c>
      <c r="F162" s="19">
        <f>+E162*D161</f>
        <v>6148096</v>
      </c>
      <c r="G162" s="23">
        <v>0</v>
      </c>
      <c r="H162" s="24"/>
      <c r="I162" s="23">
        <v>0.8</v>
      </c>
      <c r="J162" s="24">
        <f>+I162*F162</f>
        <v>4918476.7999999998</v>
      </c>
      <c r="K162" s="32">
        <v>0.2</v>
      </c>
      <c r="L162" s="24">
        <f>+K162*F162</f>
        <v>1229619.2</v>
      </c>
      <c r="M162" s="27">
        <v>0.2</v>
      </c>
      <c r="N162" s="31">
        <f t="shared" si="35"/>
        <v>1229619.2</v>
      </c>
      <c r="O162" s="23">
        <v>0</v>
      </c>
      <c r="P162" s="24"/>
      <c r="Q162" s="27"/>
      <c r="R162" s="31">
        <f t="shared" si="36"/>
        <v>0</v>
      </c>
      <c r="S162" s="42">
        <v>1</v>
      </c>
      <c r="T162" s="45">
        <f t="shared" si="37"/>
        <v>1</v>
      </c>
      <c r="U162" s="10">
        <f t="shared" si="38"/>
        <v>6148096</v>
      </c>
      <c r="V162" s="46">
        <f t="shared" si="39"/>
        <v>0</v>
      </c>
      <c r="W162" s="11">
        <f t="shared" si="40"/>
        <v>1</v>
      </c>
      <c r="X162" s="43">
        <v>1</v>
      </c>
      <c r="Y162" s="43">
        <f t="shared" si="41"/>
        <v>0</v>
      </c>
    </row>
    <row r="163" spans="1:25" s="3" customFormat="1" ht="15" customHeight="1">
      <c r="A163" s="6" t="s">
        <v>129</v>
      </c>
      <c r="B163" s="14"/>
      <c r="C163" s="48" t="s">
        <v>275</v>
      </c>
      <c r="D163" s="21"/>
      <c r="E163" s="23">
        <v>0.15</v>
      </c>
      <c r="F163" s="19">
        <f>+D161*E163</f>
        <v>1152768</v>
      </c>
      <c r="G163" s="23">
        <v>0</v>
      </c>
      <c r="H163" s="24"/>
      <c r="I163" s="23">
        <v>0</v>
      </c>
      <c r="J163" s="24"/>
      <c r="K163" s="32">
        <v>0</v>
      </c>
      <c r="L163" s="24"/>
      <c r="M163" s="27">
        <v>0</v>
      </c>
      <c r="N163" s="31">
        <f t="shared" si="35"/>
        <v>0</v>
      </c>
      <c r="O163" s="23">
        <v>1</v>
      </c>
      <c r="P163" s="24">
        <f>+O163*F163</f>
        <v>1152768</v>
      </c>
      <c r="Q163" s="27"/>
      <c r="R163" s="31">
        <f t="shared" si="36"/>
        <v>0</v>
      </c>
      <c r="S163" s="42">
        <v>1</v>
      </c>
      <c r="T163" s="45">
        <f t="shared" si="37"/>
        <v>1</v>
      </c>
      <c r="U163" s="10">
        <f t="shared" si="38"/>
        <v>1152768</v>
      </c>
      <c r="V163" s="46">
        <f t="shared" si="39"/>
        <v>0</v>
      </c>
      <c r="W163" s="11">
        <f t="shared" si="40"/>
        <v>0</v>
      </c>
      <c r="X163" s="43">
        <v>0</v>
      </c>
      <c r="Y163" s="43">
        <f t="shared" si="41"/>
        <v>0</v>
      </c>
    </row>
    <row r="164" spans="1:25" s="3" customFormat="1" ht="15" customHeight="1">
      <c r="A164" s="6" t="s">
        <v>129</v>
      </c>
      <c r="B164" s="14"/>
      <c r="C164" s="48" t="s">
        <v>276</v>
      </c>
      <c r="D164" s="21"/>
      <c r="E164" s="23">
        <v>0.05</v>
      </c>
      <c r="F164" s="19">
        <f>+E164*D161</f>
        <v>384256</v>
      </c>
      <c r="G164" s="23">
        <v>0</v>
      </c>
      <c r="H164" s="24"/>
      <c r="I164" s="23">
        <v>0</v>
      </c>
      <c r="J164" s="24"/>
      <c r="K164" s="32">
        <v>0</v>
      </c>
      <c r="L164" s="24"/>
      <c r="M164" s="27">
        <v>0</v>
      </c>
      <c r="N164" s="31">
        <f t="shared" si="35"/>
        <v>0</v>
      </c>
      <c r="O164" s="23">
        <v>1</v>
      </c>
      <c r="P164" s="24">
        <f>+O164*F164</f>
        <v>384256</v>
      </c>
      <c r="Q164" s="27"/>
      <c r="R164" s="31">
        <f t="shared" si="36"/>
        <v>0</v>
      </c>
      <c r="S164" s="42">
        <v>1</v>
      </c>
      <c r="T164" s="45">
        <f t="shared" si="37"/>
        <v>1</v>
      </c>
      <c r="U164" s="10">
        <f t="shared" si="38"/>
        <v>384256</v>
      </c>
      <c r="V164" s="46">
        <f t="shared" si="39"/>
        <v>0</v>
      </c>
      <c r="W164" s="11">
        <f t="shared" si="40"/>
        <v>0</v>
      </c>
      <c r="X164" s="43">
        <v>0</v>
      </c>
      <c r="Y164" s="43">
        <f t="shared" si="41"/>
        <v>0</v>
      </c>
    </row>
    <row r="165" spans="1:25" s="3" customFormat="1" ht="15" customHeight="1">
      <c r="A165" s="6"/>
      <c r="B165" s="14"/>
      <c r="C165" s="48"/>
      <c r="D165" s="21"/>
      <c r="E165" s="23"/>
      <c r="F165" s="19"/>
      <c r="G165" s="23">
        <v>0</v>
      </c>
      <c r="H165" s="24"/>
      <c r="I165" s="23">
        <v>0</v>
      </c>
      <c r="J165" s="24"/>
      <c r="K165" s="32">
        <v>0</v>
      </c>
      <c r="L165" s="24"/>
      <c r="M165" s="27">
        <v>0</v>
      </c>
      <c r="N165" s="31">
        <f t="shared" si="35"/>
        <v>0</v>
      </c>
      <c r="O165" s="23">
        <v>0</v>
      </c>
      <c r="P165" s="24"/>
      <c r="Q165" s="27"/>
      <c r="R165" s="31">
        <f t="shared" si="36"/>
        <v>0</v>
      </c>
      <c r="S165" s="42"/>
      <c r="T165" s="45">
        <f t="shared" si="37"/>
        <v>0</v>
      </c>
      <c r="U165" s="10">
        <f t="shared" si="38"/>
        <v>0</v>
      </c>
      <c r="V165" s="46">
        <f t="shared" si="39"/>
        <v>0</v>
      </c>
      <c r="W165" s="11">
        <f t="shared" si="40"/>
        <v>0</v>
      </c>
      <c r="X165" s="43">
        <v>0</v>
      </c>
      <c r="Y165" s="43">
        <f t="shared" si="41"/>
        <v>0</v>
      </c>
    </row>
    <row r="166" spans="1:25" s="3" customFormat="1" ht="15" customHeight="1">
      <c r="A166" s="6"/>
      <c r="B166" s="14"/>
      <c r="C166" s="47" t="s">
        <v>278</v>
      </c>
      <c r="D166" s="21">
        <v>6244160</v>
      </c>
      <c r="E166" s="23"/>
      <c r="F166" s="19"/>
      <c r="G166" s="23">
        <v>0</v>
      </c>
      <c r="H166" s="24"/>
      <c r="I166" s="23">
        <v>0</v>
      </c>
      <c r="J166" s="24"/>
      <c r="K166" s="32">
        <v>0</v>
      </c>
      <c r="L166" s="24"/>
      <c r="M166" s="27">
        <v>0</v>
      </c>
      <c r="N166" s="31">
        <f t="shared" si="35"/>
        <v>0</v>
      </c>
      <c r="O166" s="23">
        <v>0</v>
      </c>
      <c r="P166" s="24"/>
      <c r="Q166" s="27"/>
      <c r="R166" s="31">
        <f t="shared" si="36"/>
        <v>0</v>
      </c>
      <c r="S166" s="42"/>
      <c r="T166" s="45">
        <f t="shared" si="37"/>
        <v>0</v>
      </c>
      <c r="U166" s="10">
        <f t="shared" si="38"/>
        <v>0</v>
      </c>
      <c r="V166" s="46">
        <f t="shared" si="39"/>
        <v>0</v>
      </c>
      <c r="W166" s="11">
        <f t="shared" si="40"/>
        <v>0</v>
      </c>
      <c r="X166" s="43">
        <v>0</v>
      </c>
      <c r="Y166" s="43">
        <f t="shared" si="41"/>
        <v>0</v>
      </c>
    </row>
    <row r="167" spans="1:25" s="3" customFormat="1" ht="15" customHeight="1">
      <c r="A167" s="6" t="s">
        <v>129</v>
      </c>
      <c r="B167" s="14"/>
      <c r="C167" s="48" t="s">
        <v>274</v>
      </c>
      <c r="D167" s="18"/>
      <c r="E167" s="23">
        <v>0.8</v>
      </c>
      <c r="F167" s="19">
        <f>+E167*D166</f>
        <v>4995328</v>
      </c>
      <c r="G167" s="23">
        <v>0.5</v>
      </c>
      <c r="H167" s="24">
        <f>G167*F167</f>
        <v>2497664</v>
      </c>
      <c r="I167" s="23">
        <v>0</v>
      </c>
      <c r="J167" s="24"/>
      <c r="K167" s="32">
        <v>0</v>
      </c>
      <c r="L167" s="24">
        <f>+K167*F167</f>
        <v>0</v>
      </c>
      <c r="M167" s="27">
        <v>0</v>
      </c>
      <c r="N167" s="31">
        <f t="shared" si="35"/>
        <v>0</v>
      </c>
      <c r="O167" s="23">
        <v>0.5</v>
      </c>
      <c r="P167" s="24">
        <f>F167*O167</f>
        <v>2497664</v>
      </c>
      <c r="Q167" s="27"/>
      <c r="R167" s="31">
        <f t="shared" si="36"/>
        <v>0</v>
      </c>
      <c r="S167" s="42">
        <v>1</v>
      </c>
      <c r="T167" s="45">
        <f t="shared" si="37"/>
        <v>1</v>
      </c>
      <c r="U167" s="10">
        <f t="shared" si="38"/>
        <v>4995328</v>
      </c>
      <c r="V167" s="46">
        <f t="shared" si="39"/>
        <v>0</v>
      </c>
      <c r="W167" s="11">
        <f t="shared" si="40"/>
        <v>0.5</v>
      </c>
      <c r="X167" s="43">
        <v>0.5</v>
      </c>
      <c r="Y167" s="43">
        <f t="shared" si="41"/>
        <v>0</v>
      </c>
    </row>
    <row r="168" spans="1:25" s="3" customFormat="1" ht="15" customHeight="1">
      <c r="A168" s="6" t="s">
        <v>129</v>
      </c>
      <c r="B168" s="14"/>
      <c r="C168" s="48" t="s">
        <v>275</v>
      </c>
      <c r="D168" s="18"/>
      <c r="E168" s="23">
        <v>0.15</v>
      </c>
      <c r="F168" s="19">
        <f>+D166*E168</f>
        <v>936624</v>
      </c>
      <c r="G168" s="23">
        <v>0</v>
      </c>
      <c r="H168" s="24"/>
      <c r="I168" s="23">
        <v>0</v>
      </c>
      <c r="J168" s="24"/>
      <c r="K168" s="32">
        <v>0</v>
      </c>
      <c r="L168" s="24"/>
      <c r="M168" s="27">
        <v>0</v>
      </c>
      <c r="N168" s="31">
        <f t="shared" si="35"/>
        <v>0</v>
      </c>
      <c r="O168" s="23">
        <v>1</v>
      </c>
      <c r="P168" s="24">
        <f>+O168*F168</f>
        <v>936624</v>
      </c>
      <c r="Q168" s="27"/>
      <c r="R168" s="31">
        <f t="shared" si="36"/>
        <v>0</v>
      </c>
      <c r="S168" s="42">
        <v>1</v>
      </c>
      <c r="T168" s="45">
        <f t="shared" si="37"/>
        <v>1</v>
      </c>
      <c r="U168" s="10">
        <f t="shared" si="38"/>
        <v>936624</v>
      </c>
      <c r="V168" s="46">
        <f t="shared" si="39"/>
        <v>0</v>
      </c>
      <c r="W168" s="11">
        <f t="shared" si="40"/>
        <v>0</v>
      </c>
      <c r="X168" s="43">
        <v>0</v>
      </c>
      <c r="Y168" s="43">
        <f t="shared" si="41"/>
        <v>0</v>
      </c>
    </row>
    <row r="169" spans="1:25" s="3" customFormat="1" ht="15" customHeight="1">
      <c r="A169" s="6" t="s">
        <v>129</v>
      </c>
      <c r="B169" s="14"/>
      <c r="C169" s="48" t="s">
        <v>276</v>
      </c>
      <c r="D169" s="18"/>
      <c r="E169" s="23">
        <v>0.05</v>
      </c>
      <c r="F169" s="19">
        <f>+E169*D166</f>
        <v>312208</v>
      </c>
      <c r="G169" s="23">
        <v>0</v>
      </c>
      <c r="H169" s="24"/>
      <c r="I169" s="23">
        <v>0</v>
      </c>
      <c r="J169" s="24"/>
      <c r="K169" s="32">
        <v>0</v>
      </c>
      <c r="L169" s="24"/>
      <c r="M169" s="27">
        <v>0</v>
      </c>
      <c r="N169" s="31">
        <f t="shared" si="35"/>
        <v>0</v>
      </c>
      <c r="O169" s="23">
        <v>1</v>
      </c>
      <c r="P169" s="24">
        <f>+O169*F169</f>
        <v>312208</v>
      </c>
      <c r="Q169" s="27"/>
      <c r="R169" s="31">
        <f t="shared" si="36"/>
        <v>0</v>
      </c>
      <c r="S169" s="42">
        <v>1</v>
      </c>
      <c r="T169" s="45">
        <f t="shared" si="37"/>
        <v>1</v>
      </c>
      <c r="U169" s="10">
        <f t="shared" si="38"/>
        <v>312208</v>
      </c>
      <c r="V169" s="46">
        <f t="shared" si="39"/>
        <v>0</v>
      </c>
      <c r="W169" s="11">
        <f t="shared" si="40"/>
        <v>0</v>
      </c>
      <c r="X169" s="43">
        <v>0</v>
      </c>
      <c r="Y169" s="43">
        <f t="shared" si="41"/>
        <v>0</v>
      </c>
    </row>
    <row r="170" spans="1:25" ht="15" customHeight="1">
      <c r="B170" s="14"/>
      <c r="C170" s="17"/>
      <c r="D170" s="18"/>
      <c r="E170" s="23"/>
      <c r="F170" s="19"/>
      <c r="G170" s="23">
        <v>0</v>
      </c>
      <c r="H170" s="24"/>
      <c r="I170" s="23">
        <v>0</v>
      </c>
      <c r="J170" s="24"/>
      <c r="K170" s="32">
        <v>0</v>
      </c>
      <c r="L170" s="24"/>
      <c r="M170" s="27">
        <v>0</v>
      </c>
      <c r="N170" s="31">
        <f t="shared" si="35"/>
        <v>0</v>
      </c>
      <c r="O170" s="23">
        <v>0</v>
      </c>
      <c r="P170" s="24"/>
      <c r="Q170" s="27"/>
      <c r="R170" s="31">
        <f t="shared" si="36"/>
        <v>0</v>
      </c>
      <c r="S170" s="41"/>
      <c r="T170" s="43">
        <f t="shared" si="37"/>
        <v>0</v>
      </c>
      <c r="U170" s="12">
        <f t="shared" si="38"/>
        <v>0</v>
      </c>
      <c r="V170" s="44">
        <f t="shared" si="39"/>
        <v>0</v>
      </c>
      <c r="W170" s="11">
        <f t="shared" si="40"/>
        <v>0</v>
      </c>
      <c r="X170" s="43">
        <v>0</v>
      </c>
      <c r="Y170" s="43">
        <f t="shared" si="41"/>
        <v>0</v>
      </c>
    </row>
    <row r="171" spans="1:25" s="119" customFormat="1" ht="21.95" customHeight="1">
      <c r="A171" s="105"/>
      <c r="B171" s="106" t="s">
        <v>94</v>
      </c>
      <c r="C171" s="107" t="s">
        <v>95</v>
      </c>
      <c r="D171" s="108">
        <f>+D3*0.02</f>
        <v>19212800</v>
      </c>
      <c r="E171" s="108"/>
      <c r="F171" s="109"/>
      <c r="G171" s="110"/>
      <c r="H171" s="109"/>
      <c r="I171" s="110"/>
      <c r="J171" s="109"/>
      <c r="K171" s="111">
        <v>0</v>
      </c>
      <c r="L171" s="109"/>
      <c r="M171" s="112">
        <v>0</v>
      </c>
      <c r="N171" s="113">
        <f t="shared" si="35"/>
        <v>0</v>
      </c>
      <c r="O171" s="109">
        <v>0</v>
      </c>
      <c r="P171" s="109"/>
      <c r="Q171" s="112"/>
      <c r="R171" s="113">
        <f t="shared" si="36"/>
        <v>0</v>
      </c>
      <c r="S171" s="114"/>
      <c r="T171" s="115">
        <f t="shared" si="37"/>
        <v>0</v>
      </c>
      <c r="U171" s="116">
        <f t="shared" si="38"/>
        <v>0</v>
      </c>
      <c r="V171" s="117">
        <f t="shared" si="39"/>
        <v>0</v>
      </c>
      <c r="W171" s="118">
        <f t="shared" si="40"/>
        <v>0</v>
      </c>
      <c r="X171" s="115">
        <v>0</v>
      </c>
      <c r="Y171" s="43">
        <f t="shared" si="41"/>
        <v>0</v>
      </c>
    </row>
    <row r="172" spans="1:25" s="3" customFormat="1" ht="15" customHeight="1">
      <c r="A172" s="6" t="s">
        <v>19</v>
      </c>
      <c r="B172" s="14" t="s">
        <v>11</v>
      </c>
      <c r="C172" s="17" t="s">
        <v>84</v>
      </c>
      <c r="D172" s="18"/>
      <c r="E172" s="27">
        <v>2.5000000000000001E-2</v>
      </c>
      <c r="F172" s="19">
        <f>+E172*$D$171</f>
        <v>480320</v>
      </c>
      <c r="G172" s="23">
        <v>0</v>
      </c>
      <c r="H172" s="24">
        <f t="shared" ref="H172:H179" si="50">+G172*F172</f>
        <v>0</v>
      </c>
      <c r="I172" s="23">
        <v>0</v>
      </c>
      <c r="J172" s="24"/>
      <c r="K172" s="32">
        <v>1</v>
      </c>
      <c r="L172" s="24">
        <f t="shared" ref="L172:L178" si="51">+K172*F172</f>
        <v>480320</v>
      </c>
      <c r="M172" s="27">
        <v>1</v>
      </c>
      <c r="N172" s="31">
        <f t="shared" si="35"/>
        <v>480320</v>
      </c>
      <c r="O172" s="23">
        <v>0</v>
      </c>
      <c r="P172" s="24">
        <f>F172*O172</f>
        <v>0</v>
      </c>
      <c r="Q172" s="27"/>
      <c r="R172" s="31">
        <f t="shared" si="36"/>
        <v>0</v>
      </c>
      <c r="S172" s="42">
        <v>1</v>
      </c>
      <c r="T172" s="45">
        <f t="shared" si="37"/>
        <v>1</v>
      </c>
      <c r="U172" s="10">
        <f t="shared" si="38"/>
        <v>480320</v>
      </c>
      <c r="V172" s="46">
        <f t="shared" si="39"/>
        <v>0</v>
      </c>
      <c r="W172" s="11">
        <f t="shared" si="40"/>
        <v>1</v>
      </c>
      <c r="X172" s="43">
        <v>1</v>
      </c>
      <c r="Y172" s="43">
        <f t="shared" si="41"/>
        <v>0</v>
      </c>
    </row>
    <row r="173" spans="1:25" s="3" customFormat="1" ht="15" customHeight="1">
      <c r="A173" s="6" t="s">
        <v>19</v>
      </c>
      <c r="B173" s="14" t="s">
        <v>11</v>
      </c>
      <c r="C173" s="17" t="s">
        <v>85</v>
      </c>
      <c r="D173" s="18"/>
      <c r="E173" s="27">
        <v>0.05</v>
      </c>
      <c r="F173" s="19">
        <f t="shared" ref="F173:F179" si="52">+E173*$D$171</f>
        <v>960640</v>
      </c>
      <c r="G173" s="23">
        <v>0</v>
      </c>
      <c r="H173" s="24">
        <f t="shared" si="50"/>
        <v>0</v>
      </c>
      <c r="I173" s="23">
        <v>0</v>
      </c>
      <c r="J173" s="24"/>
      <c r="K173" s="32">
        <v>1</v>
      </c>
      <c r="L173" s="24">
        <f t="shared" si="51"/>
        <v>960640</v>
      </c>
      <c r="M173" s="27">
        <v>1</v>
      </c>
      <c r="N173" s="31">
        <f t="shared" si="35"/>
        <v>960640</v>
      </c>
      <c r="O173" s="23">
        <v>0</v>
      </c>
      <c r="P173" s="24">
        <f>+O173*F173</f>
        <v>0</v>
      </c>
      <c r="Q173" s="27"/>
      <c r="R173" s="31">
        <f t="shared" si="36"/>
        <v>0</v>
      </c>
      <c r="S173" s="42">
        <v>1</v>
      </c>
      <c r="T173" s="45">
        <f t="shared" si="37"/>
        <v>1</v>
      </c>
      <c r="U173" s="10">
        <f t="shared" si="38"/>
        <v>960640</v>
      </c>
      <c r="V173" s="46">
        <f t="shared" si="39"/>
        <v>0</v>
      </c>
      <c r="W173" s="11">
        <f t="shared" si="40"/>
        <v>1</v>
      </c>
      <c r="X173" s="43">
        <v>1</v>
      </c>
      <c r="Y173" s="43">
        <f t="shared" si="41"/>
        <v>0</v>
      </c>
    </row>
    <row r="174" spans="1:25" s="3" customFormat="1" ht="15" customHeight="1">
      <c r="A174" s="6" t="s">
        <v>19</v>
      </c>
      <c r="B174" s="14" t="s">
        <v>13</v>
      </c>
      <c r="C174" s="17" t="s">
        <v>96</v>
      </c>
      <c r="D174" s="18"/>
      <c r="E174" s="27">
        <v>7.4999999999999997E-2</v>
      </c>
      <c r="F174" s="19">
        <f t="shared" si="52"/>
        <v>1440960</v>
      </c>
      <c r="G174" s="23">
        <v>0</v>
      </c>
      <c r="H174" s="24">
        <f t="shared" si="50"/>
        <v>0</v>
      </c>
      <c r="I174" s="23">
        <v>0</v>
      </c>
      <c r="J174" s="24">
        <f>+I174*$F174</f>
        <v>0</v>
      </c>
      <c r="K174" s="32">
        <v>1</v>
      </c>
      <c r="L174" s="24">
        <f t="shared" si="51"/>
        <v>1440960</v>
      </c>
      <c r="M174" s="27">
        <v>1</v>
      </c>
      <c r="N174" s="31">
        <f t="shared" si="35"/>
        <v>1440960</v>
      </c>
      <c r="O174" s="23">
        <v>0</v>
      </c>
      <c r="P174" s="24">
        <f>+O174*F174</f>
        <v>0</v>
      </c>
      <c r="Q174" s="27"/>
      <c r="R174" s="31">
        <f t="shared" si="36"/>
        <v>0</v>
      </c>
      <c r="S174" s="42">
        <v>1</v>
      </c>
      <c r="T174" s="45">
        <f t="shared" si="37"/>
        <v>1</v>
      </c>
      <c r="U174" s="10">
        <f t="shared" si="38"/>
        <v>1440960</v>
      </c>
      <c r="V174" s="46">
        <f t="shared" si="39"/>
        <v>0</v>
      </c>
      <c r="W174" s="11">
        <f t="shared" si="40"/>
        <v>1</v>
      </c>
      <c r="X174" s="43">
        <v>1</v>
      </c>
      <c r="Y174" s="43">
        <f t="shared" si="41"/>
        <v>0</v>
      </c>
    </row>
    <row r="175" spans="1:25" s="3" customFormat="1" ht="15" customHeight="1">
      <c r="A175" s="6" t="s">
        <v>19</v>
      </c>
      <c r="B175" s="14" t="s">
        <v>22</v>
      </c>
      <c r="C175" s="17" t="s">
        <v>87</v>
      </c>
      <c r="D175" s="18"/>
      <c r="E175" s="27">
        <v>0.1</v>
      </c>
      <c r="F175" s="19">
        <f t="shared" si="52"/>
        <v>1921280</v>
      </c>
      <c r="G175" s="23">
        <v>0</v>
      </c>
      <c r="H175" s="24">
        <f t="shared" si="50"/>
        <v>0</v>
      </c>
      <c r="I175" s="23">
        <v>0</v>
      </c>
      <c r="J175" s="24">
        <f t="shared" ref="J175:J178" si="53">+I175*$F175</f>
        <v>0</v>
      </c>
      <c r="K175" s="32">
        <v>1</v>
      </c>
      <c r="L175" s="24">
        <f t="shared" si="51"/>
        <v>1921280</v>
      </c>
      <c r="M175" s="27">
        <v>1</v>
      </c>
      <c r="N175" s="31">
        <f t="shared" si="35"/>
        <v>1921280</v>
      </c>
      <c r="O175" s="23">
        <v>0</v>
      </c>
      <c r="P175" s="24">
        <f>F175*O175</f>
        <v>0</v>
      </c>
      <c r="Q175" s="27"/>
      <c r="R175" s="31">
        <f t="shared" si="36"/>
        <v>0</v>
      </c>
      <c r="S175" s="42">
        <v>1</v>
      </c>
      <c r="T175" s="45">
        <f t="shared" si="37"/>
        <v>1</v>
      </c>
      <c r="U175" s="10">
        <f t="shared" si="38"/>
        <v>1921280</v>
      </c>
      <c r="V175" s="46">
        <f t="shared" si="39"/>
        <v>0</v>
      </c>
      <c r="W175" s="11">
        <f t="shared" si="40"/>
        <v>1</v>
      </c>
      <c r="X175" s="43">
        <v>1</v>
      </c>
      <c r="Y175" s="43">
        <f t="shared" si="41"/>
        <v>0</v>
      </c>
    </row>
    <row r="176" spans="1:25" s="3" customFormat="1" ht="15" customHeight="1">
      <c r="A176" s="6" t="s">
        <v>19</v>
      </c>
      <c r="B176" s="14" t="s">
        <v>24</v>
      </c>
      <c r="C176" s="17" t="s">
        <v>88</v>
      </c>
      <c r="D176" s="18"/>
      <c r="E176" s="27">
        <v>0.1</v>
      </c>
      <c r="F176" s="19">
        <f t="shared" si="52"/>
        <v>1921280</v>
      </c>
      <c r="G176" s="23">
        <v>0</v>
      </c>
      <c r="H176" s="24">
        <f t="shared" si="50"/>
        <v>0</v>
      </c>
      <c r="I176" s="23">
        <v>0</v>
      </c>
      <c r="J176" s="24">
        <f t="shared" si="53"/>
        <v>0</v>
      </c>
      <c r="K176" s="32">
        <v>1</v>
      </c>
      <c r="L176" s="24">
        <f t="shared" si="51"/>
        <v>1921280</v>
      </c>
      <c r="M176" s="27">
        <v>1</v>
      </c>
      <c r="N176" s="31">
        <f t="shared" si="35"/>
        <v>1921280</v>
      </c>
      <c r="O176" s="23">
        <v>0</v>
      </c>
      <c r="P176" s="24">
        <f>+O176*F176</f>
        <v>0</v>
      </c>
      <c r="Q176" s="27"/>
      <c r="R176" s="31">
        <f t="shared" si="36"/>
        <v>0</v>
      </c>
      <c r="S176" s="42">
        <v>1</v>
      </c>
      <c r="T176" s="45">
        <f t="shared" si="37"/>
        <v>1</v>
      </c>
      <c r="U176" s="10">
        <f t="shared" si="38"/>
        <v>1921280</v>
      </c>
      <c r="V176" s="46">
        <f t="shared" si="39"/>
        <v>0</v>
      </c>
      <c r="W176" s="11">
        <f t="shared" si="40"/>
        <v>1</v>
      </c>
      <c r="X176" s="43">
        <v>1</v>
      </c>
      <c r="Y176" s="43">
        <f t="shared" si="41"/>
        <v>0</v>
      </c>
    </row>
    <row r="177" spans="1:25" s="3" customFormat="1" ht="15" customHeight="1">
      <c r="A177" s="6" t="s">
        <v>19</v>
      </c>
      <c r="B177" s="14" t="s">
        <v>26</v>
      </c>
      <c r="C177" s="17" t="s">
        <v>97</v>
      </c>
      <c r="D177" s="18"/>
      <c r="E177" s="27">
        <v>0.05</v>
      </c>
      <c r="F177" s="19">
        <f t="shared" si="52"/>
        <v>960640</v>
      </c>
      <c r="G177" s="23">
        <v>0</v>
      </c>
      <c r="H177" s="24">
        <f t="shared" si="50"/>
        <v>0</v>
      </c>
      <c r="I177" s="23">
        <v>0</v>
      </c>
      <c r="J177" s="24">
        <f t="shared" si="53"/>
        <v>0</v>
      </c>
      <c r="K177" s="32">
        <v>0.5</v>
      </c>
      <c r="L177" s="24">
        <f t="shared" si="51"/>
        <v>480320</v>
      </c>
      <c r="M177" s="27">
        <v>0.5</v>
      </c>
      <c r="N177" s="31">
        <f t="shared" si="35"/>
        <v>480320</v>
      </c>
      <c r="O177" s="23">
        <v>0.5</v>
      </c>
      <c r="P177" s="24">
        <f>+O177*F177</f>
        <v>480320</v>
      </c>
      <c r="Q177" s="27">
        <v>0.5</v>
      </c>
      <c r="R177" s="31">
        <f t="shared" si="36"/>
        <v>480320</v>
      </c>
      <c r="S177" s="42">
        <v>1</v>
      </c>
      <c r="T177" s="45">
        <f t="shared" si="37"/>
        <v>1</v>
      </c>
      <c r="U177" s="10">
        <f t="shared" si="38"/>
        <v>960640</v>
      </c>
      <c r="V177" s="46">
        <f t="shared" si="39"/>
        <v>0</v>
      </c>
      <c r="W177" s="11">
        <f t="shared" si="40"/>
        <v>1</v>
      </c>
      <c r="X177" s="43">
        <v>1</v>
      </c>
      <c r="Y177" s="43">
        <f t="shared" si="41"/>
        <v>0</v>
      </c>
    </row>
    <row r="178" spans="1:25" s="3" customFormat="1" ht="15" customHeight="1">
      <c r="A178" s="6" t="s">
        <v>19</v>
      </c>
      <c r="B178" s="14" t="s">
        <v>28</v>
      </c>
      <c r="C178" s="17" t="s">
        <v>98</v>
      </c>
      <c r="D178" s="18"/>
      <c r="E178" s="27">
        <v>7.4999999999999997E-2</v>
      </c>
      <c r="F178" s="19">
        <f t="shared" si="52"/>
        <v>1440960</v>
      </c>
      <c r="G178" s="23">
        <v>0</v>
      </c>
      <c r="H178" s="24">
        <f t="shared" si="50"/>
        <v>0</v>
      </c>
      <c r="I178" s="23">
        <v>0</v>
      </c>
      <c r="J178" s="24">
        <f t="shared" si="53"/>
        <v>0</v>
      </c>
      <c r="K178" s="32">
        <v>0</v>
      </c>
      <c r="L178" s="24">
        <f t="shared" si="51"/>
        <v>0</v>
      </c>
      <c r="M178" s="27">
        <v>0</v>
      </c>
      <c r="N178" s="31">
        <f t="shared" si="35"/>
        <v>0</v>
      </c>
      <c r="O178" s="23">
        <v>1</v>
      </c>
      <c r="P178" s="24">
        <f>+O178*F178</f>
        <v>1440960</v>
      </c>
      <c r="Q178" s="27">
        <v>0.8</v>
      </c>
      <c r="R178" s="31">
        <f t="shared" ref="R178" si="54">Q178*F178</f>
        <v>1152768</v>
      </c>
      <c r="S178" s="42">
        <v>1</v>
      </c>
      <c r="T178" s="45">
        <f t="shared" si="37"/>
        <v>1</v>
      </c>
      <c r="U178" s="10">
        <f t="shared" si="38"/>
        <v>1440960</v>
      </c>
      <c r="V178" s="46">
        <f t="shared" si="39"/>
        <v>0</v>
      </c>
      <c r="W178" s="11">
        <f t="shared" si="40"/>
        <v>0.8</v>
      </c>
      <c r="X178" s="43">
        <v>0.8</v>
      </c>
      <c r="Y178" s="43">
        <f t="shared" si="41"/>
        <v>0</v>
      </c>
    </row>
    <row r="179" spans="1:25" ht="15" customHeight="1">
      <c r="A179" s="22" t="s">
        <v>19</v>
      </c>
      <c r="B179" s="14" t="s">
        <v>34</v>
      </c>
      <c r="C179" s="17" t="s">
        <v>93</v>
      </c>
      <c r="D179" s="18"/>
      <c r="E179" s="27">
        <v>2.5000000000000001E-2</v>
      </c>
      <c r="F179" s="19">
        <f t="shared" si="52"/>
        <v>480320</v>
      </c>
      <c r="G179" s="23">
        <v>0</v>
      </c>
      <c r="H179" s="24">
        <f t="shared" si="50"/>
        <v>0</v>
      </c>
      <c r="I179" s="23">
        <v>0</v>
      </c>
      <c r="J179" s="24"/>
      <c r="K179" s="32">
        <v>0</v>
      </c>
      <c r="L179" s="24"/>
      <c r="M179" s="27">
        <v>0</v>
      </c>
      <c r="N179" s="31">
        <f t="shared" si="35"/>
        <v>0</v>
      </c>
      <c r="O179" s="23">
        <v>1</v>
      </c>
      <c r="P179" s="24">
        <f>+O179*F179</f>
        <v>480320</v>
      </c>
      <c r="Q179" s="27">
        <v>0.5</v>
      </c>
      <c r="R179" s="31">
        <f t="shared" ref="R179" si="55">Q179*F179</f>
        <v>240160</v>
      </c>
      <c r="S179" s="41">
        <v>1</v>
      </c>
      <c r="T179" s="43">
        <f t="shared" si="37"/>
        <v>1</v>
      </c>
      <c r="U179" s="12">
        <f t="shared" si="38"/>
        <v>480320</v>
      </c>
      <c r="V179" s="44">
        <f t="shared" si="39"/>
        <v>0</v>
      </c>
      <c r="W179" s="11">
        <f t="shared" si="40"/>
        <v>0.5</v>
      </c>
      <c r="X179" s="43">
        <v>0.5</v>
      </c>
      <c r="Y179" s="43">
        <f t="shared" si="41"/>
        <v>0</v>
      </c>
    </row>
    <row r="180" spans="1:25" s="119" customFormat="1" ht="21.95" customHeight="1">
      <c r="A180" s="105"/>
      <c r="B180" s="106" t="s">
        <v>99</v>
      </c>
      <c r="C180" s="107" t="s">
        <v>100</v>
      </c>
      <c r="D180" s="108">
        <f>+D12*0.02</f>
        <v>0</v>
      </c>
      <c r="E180" s="108"/>
      <c r="F180" s="109"/>
      <c r="G180" s="110"/>
      <c r="H180" s="109"/>
      <c r="I180" s="110"/>
      <c r="J180" s="109"/>
      <c r="K180" s="111">
        <v>0</v>
      </c>
      <c r="L180" s="109"/>
      <c r="M180" s="112">
        <v>0</v>
      </c>
      <c r="N180" s="113">
        <f t="shared" si="35"/>
        <v>0</v>
      </c>
      <c r="O180" s="109">
        <v>0</v>
      </c>
      <c r="P180" s="109"/>
      <c r="Q180" s="112"/>
      <c r="R180" s="113">
        <f t="shared" si="36"/>
        <v>0</v>
      </c>
      <c r="S180" s="114"/>
      <c r="T180" s="115">
        <f t="shared" si="37"/>
        <v>0</v>
      </c>
      <c r="U180" s="116">
        <f t="shared" si="38"/>
        <v>0</v>
      </c>
      <c r="V180" s="117">
        <f t="shared" si="39"/>
        <v>0</v>
      </c>
      <c r="W180" s="118">
        <f t="shared" si="40"/>
        <v>0</v>
      </c>
      <c r="X180" s="115">
        <v>0</v>
      </c>
      <c r="Y180" s="43">
        <f t="shared" si="41"/>
        <v>0</v>
      </c>
    </row>
    <row r="181" spans="1:25" s="3" customFormat="1" ht="15" customHeight="1">
      <c r="A181" s="22" t="s">
        <v>19</v>
      </c>
      <c r="B181" s="14" t="s">
        <v>11</v>
      </c>
      <c r="C181" s="17" t="s">
        <v>84</v>
      </c>
      <c r="D181" s="18"/>
      <c r="E181" s="27">
        <v>2.5000000000000001E-2</v>
      </c>
      <c r="F181" s="19">
        <f>+E181*$D$171</f>
        <v>480320</v>
      </c>
      <c r="G181" s="23">
        <v>0</v>
      </c>
      <c r="H181" s="24">
        <f t="shared" ref="H181:H189" si="56">+G181*F181</f>
        <v>0</v>
      </c>
      <c r="I181" s="23">
        <v>0</v>
      </c>
      <c r="J181" s="24"/>
      <c r="K181" s="32">
        <v>0</v>
      </c>
      <c r="L181" s="24">
        <f>+K181*F181</f>
        <v>0</v>
      </c>
      <c r="M181" s="27">
        <v>0</v>
      </c>
      <c r="N181" s="31">
        <f t="shared" si="35"/>
        <v>0</v>
      </c>
      <c r="O181" s="23">
        <v>1</v>
      </c>
      <c r="P181" s="24">
        <f t="shared" ref="P181:P189" si="57">+O181*F181</f>
        <v>480320</v>
      </c>
      <c r="Q181" s="27">
        <v>1</v>
      </c>
      <c r="R181" s="31">
        <f t="shared" si="36"/>
        <v>480320</v>
      </c>
      <c r="S181" s="41">
        <v>1</v>
      </c>
      <c r="T181" s="43">
        <f t="shared" si="37"/>
        <v>1</v>
      </c>
      <c r="U181" s="12">
        <f t="shared" si="38"/>
        <v>480320</v>
      </c>
      <c r="V181" s="44">
        <f t="shared" si="39"/>
        <v>0</v>
      </c>
      <c r="W181" s="11">
        <f t="shared" si="40"/>
        <v>1</v>
      </c>
      <c r="X181" s="43">
        <v>1</v>
      </c>
      <c r="Y181" s="43">
        <f t="shared" si="41"/>
        <v>0</v>
      </c>
    </row>
    <row r="182" spans="1:25" s="3" customFormat="1" ht="15" customHeight="1">
      <c r="A182" s="22" t="s">
        <v>19</v>
      </c>
      <c r="B182" s="14" t="s">
        <v>11</v>
      </c>
      <c r="C182" s="17" t="s">
        <v>85</v>
      </c>
      <c r="D182" s="18"/>
      <c r="E182" s="27">
        <v>0.05</v>
      </c>
      <c r="F182" s="19">
        <f t="shared" ref="F182:F189" si="58">+E182*$D$171</f>
        <v>960640</v>
      </c>
      <c r="G182" s="23">
        <v>0</v>
      </c>
      <c r="H182" s="24">
        <f t="shared" si="56"/>
        <v>0</v>
      </c>
      <c r="I182" s="23">
        <v>0</v>
      </c>
      <c r="J182" s="24"/>
      <c r="K182" s="32">
        <v>0</v>
      </c>
      <c r="L182" s="24">
        <f>+K182*F182</f>
        <v>0</v>
      </c>
      <c r="M182" s="27">
        <v>0</v>
      </c>
      <c r="N182" s="31">
        <f t="shared" si="35"/>
        <v>0</v>
      </c>
      <c r="O182" s="23">
        <v>1</v>
      </c>
      <c r="P182" s="24">
        <f t="shared" si="57"/>
        <v>960640</v>
      </c>
      <c r="Q182" s="27">
        <v>1</v>
      </c>
      <c r="R182" s="31">
        <f t="shared" si="36"/>
        <v>960640</v>
      </c>
      <c r="S182" s="41">
        <v>1</v>
      </c>
      <c r="T182" s="43">
        <f t="shared" si="37"/>
        <v>1</v>
      </c>
      <c r="U182" s="12">
        <f t="shared" si="38"/>
        <v>960640</v>
      </c>
      <c r="V182" s="44">
        <f t="shared" si="39"/>
        <v>0</v>
      </c>
      <c r="W182" s="11">
        <f t="shared" si="40"/>
        <v>1</v>
      </c>
      <c r="X182" s="43">
        <v>1</v>
      </c>
      <c r="Y182" s="43">
        <f t="shared" si="41"/>
        <v>0</v>
      </c>
    </row>
    <row r="183" spans="1:25" s="3" customFormat="1" ht="15" customHeight="1">
      <c r="A183" s="22" t="s">
        <v>19</v>
      </c>
      <c r="B183" s="14" t="s">
        <v>13</v>
      </c>
      <c r="C183" s="17" t="s">
        <v>101</v>
      </c>
      <c r="D183" s="18"/>
      <c r="E183" s="27">
        <v>7.4999999999999997E-2</v>
      </c>
      <c r="F183" s="19">
        <f t="shared" si="58"/>
        <v>1440960</v>
      </c>
      <c r="G183" s="23">
        <v>0</v>
      </c>
      <c r="H183" s="24">
        <f t="shared" si="56"/>
        <v>0</v>
      </c>
      <c r="I183" s="23">
        <v>0</v>
      </c>
      <c r="J183" s="24">
        <f>+I183*$F183</f>
        <v>0</v>
      </c>
      <c r="K183" s="32">
        <v>0</v>
      </c>
      <c r="L183" s="24">
        <f>+K183*F183</f>
        <v>0</v>
      </c>
      <c r="M183" s="27">
        <v>0</v>
      </c>
      <c r="N183" s="31">
        <f t="shared" si="35"/>
        <v>0</v>
      </c>
      <c r="O183" s="23">
        <v>1</v>
      </c>
      <c r="P183" s="24">
        <f t="shared" si="57"/>
        <v>1440960</v>
      </c>
      <c r="Q183" s="27">
        <v>1</v>
      </c>
      <c r="R183" s="31">
        <f t="shared" si="36"/>
        <v>1440960</v>
      </c>
      <c r="S183" s="41">
        <v>1</v>
      </c>
      <c r="T183" s="43">
        <f t="shared" si="37"/>
        <v>1</v>
      </c>
      <c r="U183" s="12">
        <f t="shared" si="38"/>
        <v>1440960</v>
      </c>
      <c r="V183" s="44">
        <f t="shared" si="39"/>
        <v>0</v>
      </c>
      <c r="W183" s="11">
        <f t="shared" si="40"/>
        <v>1</v>
      </c>
      <c r="X183" s="43">
        <v>1</v>
      </c>
      <c r="Y183" s="43">
        <f t="shared" si="41"/>
        <v>0</v>
      </c>
    </row>
    <row r="184" spans="1:25" ht="15" customHeight="1">
      <c r="A184" s="22" t="s">
        <v>19</v>
      </c>
      <c r="B184" s="14" t="s">
        <v>22</v>
      </c>
      <c r="C184" s="17" t="s">
        <v>90</v>
      </c>
      <c r="D184" s="18"/>
      <c r="E184" s="27">
        <v>0.1</v>
      </c>
      <c r="F184" s="19">
        <f t="shared" si="58"/>
        <v>1921280</v>
      </c>
      <c r="G184" s="23">
        <v>0</v>
      </c>
      <c r="H184" s="24">
        <f t="shared" si="56"/>
        <v>0</v>
      </c>
      <c r="I184" s="23">
        <v>0</v>
      </c>
      <c r="J184" s="24">
        <f t="shared" ref="J184:J187" si="59">+I184*$F184</f>
        <v>0</v>
      </c>
      <c r="K184" s="32">
        <v>0</v>
      </c>
      <c r="L184" s="24">
        <f>+K184*F184</f>
        <v>0</v>
      </c>
      <c r="M184" s="27">
        <v>0</v>
      </c>
      <c r="N184" s="31">
        <f t="shared" si="35"/>
        <v>0</v>
      </c>
      <c r="O184" s="23">
        <v>1</v>
      </c>
      <c r="P184" s="24">
        <f t="shared" si="57"/>
        <v>1921280</v>
      </c>
      <c r="Q184" s="27">
        <v>1</v>
      </c>
      <c r="R184" s="31">
        <f t="shared" si="36"/>
        <v>1921280</v>
      </c>
      <c r="S184" s="41">
        <v>1</v>
      </c>
      <c r="T184" s="43">
        <f t="shared" si="37"/>
        <v>1</v>
      </c>
      <c r="U184" s="12">
        <f t="shared" si="38"/>
        <v>1921280</v>
      </c>
      <c r="V184" s="44">
        <f t="shared" si="39"/>
        <v>0</v>
      </c>
      <c r="W184" s="11">
        <f>G184+I184+M184+Q184</f>
        <v>1</v>
      </c>
      <c r="X184" s="43">
        <v>1</v>
      </c>
      <c r="Y184" s="43">
        <f t="shared" si="41"/>
        <v>0</v>
      </c>
    </row>
    <row r="185" spans="1:25" ht="15" customHeight="1">
      <c r="A185" s="22" t="s">
        <v>19</v>
      </c>
      <c r="B185" s="14" t="s">
        <v>24</v>
      </c>
      <c r="C185" s="17" t="s">
        <v>102</v>
      </c>
      <c r="D185" s="18"/>
      <c r="E185" s="27">
        <v>0.1</v>
      </c>
      <c r="F185" s="19">
        <f t="shared" si="58"/>
        <v>1921280</v>
      </c>
      <c r="G185" s="23">
        <v>0</v>
      </c>
      <c r="H185" s="24">
        <f t="shared" si="56"/>
        <v>0</v>
      </c>
      <c r="I185" s="23">
        <v>0</v>
      </c>
      <c r="J185" s="24">
        <f t="shared" si="59"/>
        <v>0</v>
      </c>
      <c r="K185" s="32">
        <v>0</v>
      </c>
      <c r="L185" s="24">
        <f>+K185*F185</f>
        <v>0</v>
      </c>
      <c r="M185" s="27">
        <v>0</v>
      </c>
      <c r="N185" s="31">
        <f t="shared" si="35"/>
        <v>0</v>
      </c>
      <c r="O185" s="23">
        <v>1</v>
      </c>
      <c r="P185" s="24">
        <f t="shared" si="57"/>
        <v>1921280</v>
      </c>
      <c r="Q185" s="27">
        <v>1</v>
      </c>
      <c r="R185" s="31">
        <f t="shared" ref="R185" si="60">Q185*F185</f>
        <v>1921280</v>
      </c>
      <c r="S185" s="41">
        <v>1</v>
      </c>
      <c r="T185" s="43">
        <f t="shared" si="37"/>
        <v>1</v>
      </c>
      <c r="U185" s="12">
        <f t="shared" si="38"/>
        <v>1921280</v>
      </c>
      <c r="V185" s="44">
        <f t="shared" si="39"/>
        <v>0</v>
      </c>
      <c r="W185" s="11">
        <f t="shared" ref="W185:W189" si="61">G185+I185+M185+Q185</f>
        <v>1</v>
      </c>
      <c r="X185" s="43">
        <v>1</v>
      </c>
      <c r="Y185" s="43">
        <f t="shared" si="41"/>
        <v>0</v>
      </c>
    </row>
    <row r="186" spans="1:25" s="3" customFormat="1" ht="15" customHeight="1">
      <c r="A186" s="6" t="s">
        <v>19</v>
      </c>
      <c r="B186" s="14" t="s">
        <v>26</v>
      </c>
      <c r="C186" s="17" t="s">
        <v>91</v>
      </c>
      <c r="D186" s="18"/>
      <c r="E186" s="27">
        <v>0.05</v>
      </c>
      <c r="F186" s="19">
        <f t="shared" si="58"/>
        <v>960640</v>
      </c>
      <c r="G186" s="23">
        <v>0</v>
      </c>
      <c r="H186" s="24">
        <f t="shared" si="56"/>
        <v>0</v>
      </c>
      <c r="I186" s="23">
        <v>0</v>
      </c>
      <c r="J186" s="24">
        <f t="shared" si="59"/>
        <v>0</v>
      </c>
      <c r="K186" s="32">
        <v>0</v>
      </c>
      <c r="L186" s="24">
        <f>+K186*$F186</f>
        <v>0</v>
      </c>
      <c r="M186" s="27">
        <v>0</v>
      </c>
      <c r="N186" s="31">
        <f t="shared" si="35"/>
        <v>0</v>
      </c>
      <c r="O186" s="23">
        <v>1</v>
      </c>
      <c r="P186" s="24">
        <f t="shared" si="57"/>
        <v>960640</v>
      </c>
      <c r="Q186" s="27">
        <v>0.2</v>
      </c>
      <c r="R186" s="31">
        <f t="shared" si="36"/>
        <v>192128</v>
      </c>
      <c r="S186" s="42">
        <v>1</v>
      </c>
      <c r="T186" s="43">
        <f t="shared" si="37"/>
        <v>1</v>
      </c>
      <c r="U186" s="12">
        <f t="shared" si="38"/>
        <v>960640</v>
      </c>
      <c r="V186" s="44">
        <f t="shared" si="39"/>
        <v>0</v>
      </c>
      <c r="W186" s="11">
        <f t="shared" si="61"/>
        <v>0.2</v>
      </c>
      <c r="X186" s="43">
        <v>0</v>
      </c>
      <c r="Y186" s="43">
        <f t="shared" si="41"/>
        <v>0.2</v>
      </c>
    </row>
    <row r="187" spans="1:25" ht="15" customHeight="1">
      <c r="A187" s="22" t="s">
        <v>19</v>
      </c>
      <c r="B187" s="14" t="s">
        <v>28</v>
      </c>
      <c r="C187" s="17" t="s">
        <v>103</v>
      </c>
      <c r="D187" s="18"/>
      <c r="E187" s="27">
        <v>0.05</v>
      </c>
      <c r="F187" s="19">
        <f t="shared" si="58"/>
        <v>960640</v>
      </c>
      <c r="G187" s="23">
        <v>0</v>
      </c>
      <c r="H187" s="24">
        <f t="shared" si="56"/>
        <v>0</v>
      </c>
      <c r="I187" s="23">
        <v>0</v>
      </c>
      <c r="J187" s="24">
        <f t="shared" si="59"/>
        <v>0</v>
      </c>
      <c r="K187" s="32">
        <v>0</v>
      </c>
      <c r="L187" s="24">
        <f>+K187*$F187</f>
        <v>0</v>
      </c>
      <c r="M187" s="27">
        <v>0</v>
      </c>
      <c r="N187" s="31">
        <f t="shared" si="35"/>
        <v>0</v>
      </c>
      <c r="O187" s="23">
        <v>1</v>
      </c>
      <c r="P187" s="24">
        <f t="shared" si="57"/>
        <v>960640</v>
      </c>
      <c r="Q187" s="27"/>
      <c r="R187" s="31">
        <f t="shared" si="36"/>
        <v>0</v>
      </c>
      <c r="S187" s="41">
        <v>1</v>
      </c>
      <c r="T187" s="43">
        <f t="shared" si="37"/>
        <v>1</v>
      </c>
      <c r="U187" s="12">
        <f t="shared" si="38"/>
        <v>960640</v>
      </c>
      <c r="V187" s="44">
        <f t="shared" si="39"/>
        <v>0</v>
      </c>
      <c r="W187" s="11">
        <f t="shared" si="61"/>
        <v>0</v>
      </c>
      <c r="X187" s="43">
        <v>0</v>
      </c>
      <c r="Y187" s="43">
        <f t="shared" si="41"/>
        <v>0</v>
      </c>
    </row>
    <row r="188" spans="1:25" ht="15" customHeight="1">
      <c r="A188" s="22" t="s">
        <v>19</v>
      </c>
      <c r="B188" s="14" t="s">
        <v>34</v>
      </c>
      <c r="C188" s="17" t="s">
        <v>104</v>
      </c>
      <c r="D188" s="18"/>
      <c r="E188" s="27">
        <v>2.5000000000000001E-2</v>
      </c>
      <c r="F188" s="19">
        <f t="shared" si="58"/>
        <v>480320</v>
      </c>
      <c r="G188" s="23">
        <v>0</v>
      </c>
      <c r="H188" s="24">
        <f t="shared" si="56"/>
        <v>0</v>
      </c>
      <c r="I188" s="23">
        <v>0</v>
      </c>
      <c r="J188" s="24"/>
      <c r="K188" s="32">
        <v>0</v>
      </c>
      <c r="L188" s="24">
        <f>+K188*$F188</f>
        <v>0</v>
      </c>
      <c r="M188" s="27">
        <v>0</v>
      </c>
      <c r="N188" s="31">
        <f t="shared" si="35"/>
        <v>0</v>
      </c>
      <c r="O188" s="23">
        <v>1</v>
      </c>
      <c r="P188" s="24">
        <f t="shared" si="57"/>
        <v>480320</v>
      </c>
      <c r="Q188" s="27"/>
      <c r="R188" s="31">
        <f t="shared" si="36"/>
        <v>0</v>
      </c>
      <c r="S188" s="41">
        <v>1</v>
      </c>
      <c r="T188" s="43">
        <f t="shared" si="37"/>
        <v>1</v>
      </c>
      <c r="U188" s="12">
        <f t="shared" si="38"/>
        <v>480320</v>
      </c>
      <c r="V188" s="44">
        <f t="shared" si="39"/>
        <v>0</v>
      </c>
      <c r="W188" s="11">
        <f t="shared" si="61"/>
        <v>0</v>
      </c>
      <c r="X188" s="43">
        <v>0</v>
      </c>
      <c r="Y188" s="43">
        <f t="shared" si="41"/>
        <v>0</v>
      </c>
    </row>
    <row r="189" spans="1:25" ht="15" customHeight="1">
      <c r="A189" s="22" t="s">
        <v>19</v>
      </c>
      <c r="B189" s="14" t="s">
        <v>36</v>
      </c>
      <c r="C189" s="17" t="s">
        <v>93</v>
      </c>
      <c r="D189" s="18"/>
      <c r="E189" s="27">
        <v>2.5000000000000001E-2</v>
      </c>
      <c r="F189" s="19">
        <f t="shared" si="58"/>
        <v>480320</v>
      </c>
      <c r="G189" s="23">
        <v>0</v>
      </c>
      <c r="H189" s="24">
        <f t="shared" si="56"/>
        <v>0</v>
      </c>
      <c r="I189" s="23">
        <v>0</v>
      </c>
      <c r="J189" s="24"/>
      <c r="K189" s="32">
        <v>0</v>
      </c>
      <c r="L189" s="24"/>
      <c r="M189" s="27">
        <v>0</v>
      </c>
      <c r="N189" s="31">
        <f t="shared" si="35"/>
        <v>0</v>
      </c>
      <c r="O189" s="23">
        <v>1</v>
      </c>
      <c r="P189" s="24">
        <f t="shared" si="57"/>
        <v>480320</v>
      </c>
      <c r="Q189" s="27"/>
      <c r="R189" s="31">
        <f t="shared" si="36"/>
        <v>0</v>
      </c>
      <c r="S189" s="41">
        <v>1</v>
      </c>
      <c r="T189" s="43">
        <f t="shared" si="37"/>
        <v>1</v>
      </c>
      <c r="U189" s="12">
        <f t="shared" si="38"/>
        <v>480320</v>
      </c>
      <c r="V189" s="44">
        <f t="shared" si="39"/>
        <v>0</v>
      </c>
      <c r="W189" s="11">
        <f t="shared" si="61"/>
        <v>0</v>
      </c>
      <c r="X189" s="43">
        <v>0</v>
      </c>
      <c r="Y189" s="43">
        <f t="shared" si="41"/>
        <v>0</v>
      </c>
    </row>
    <row r="190" spans="1:25" ht="15" customHeight="1">
      <c r="B190" s="14" t="s">
        <v>82</v>
      </c>
      <c r="C190" s="47" t="s">
        <v>272</v>
      </c>
      <c r="D190" s="18"/>
      <c r="E190" s="27"/>
      <c r="F190" s="19"/>
      <c r="G190" s="23">
        <v>0</v>
      </c>
      <c r="H190" s="24"/>
      <c r="I190" s="23">
        <v>0</v>
      </c>
      <c r="J190" s="24"/>
      <c r="K190" s="32">
        <v>0</v>
      </c>
      <c r="L190" s="24"/>
      <c r="M190" s="27">
        <v>0</v>
      </c>
      <c r="N190" s="31">
        <f t="shared" si="35"/>
        <v>0</v>
      </c>
      <c r="O190" s="23">
        <v>0</v>
      </c>
      <c r="P190" s="24"/>
      <c r="Q190" s="27"/>
      <c r="R190" s="31">
        <f t="shared" si="36"/>
        <v>0</v>
      </c>
      <c r="S190" s="41"/>
      <c r="T190" s="43">
        <f t="shared" si="37"/>
        <v>0</v>
      </c>
      <c r="U190" s="12">
        <f t="shared" si="38"/>
        <v>0</v>
      </c>
      <c r="V190" s="44">
        <f t="shared" si="39"/>
        <v>0</v>
      </c>
      <c r="W190" s="11">
        <f t="shared" si="40"/>
        <v>0</v>
      </c>
      <c r="X190" s="43">
        <v>0</v>
      </c>
      <c r="Y190" s="43">
        <f t="shared" si="41"/>
        <v>0</v>
      </c>
    </row>
    <row r="191" spans="1:25" ht="15" customHeight="1">
      <c r="B191" s="14"/>
      <c r="C191" s="47" t="s">
        <v>279</v>
      </c>
      <c r="D191" s="21">
        <v>25937280</v>
      </c>
      <c r="E191" s="27"/>
      <c r="F191" s="19"/>
      <c r="G191" s="23">
        <v>0</v>
      </c>
      <c r="H191" s="24"/>
      <c r="I191" s="23">
        <v>0</v>
      </c>
      <c r="J191" s="24"/>
      <c r="K191" s="32">
        <v>0</v>
      </c>
      <c r="L191" s="24"/>
      <c r="M191" s="27">
        <v>0</v>
      </c>
      <c r="N191" s="31">
        <f t="shared" si="35"/>
        <v>0</v>
      </c>
      <c r="O191" s="23">
        <v>0</v>
      </c>
      <c r="P191" s="24"/>
      <c r="Q191" s="27"/>
      <c r="R191" s="31">
        <f t="shared" si="36"/>
        <v>0</v>
      </c>
      <c r="S191" s="41"/>
      <c r="T191" s="43">
        <f t="shared" si="37"/>
        <v>0</v>
      </c>
      <c r="U191" s="12">
        <f t="shared" si="38"/>
        <v>0</v>
      </c>
      <c r="V191" s="44">
        <f t="shared" si="39"/>
        <v>0</v>
      </c>
      <c r="W191" s="11">
        <f t="shared" si="40"/>
        <v>0</v>
      </c>
      <c r="X191" s="43">
        <v>0</v>
      </c>
      <c r="Y191" s="43">
        <f t="shared" si="41"/>
        <v>0</v>
      </c>
    </row>
    <row r="192" spans="1:25" ht="15" customHeight="1">
      <c r="A192" s="22" t="s">
        <v>129</v>
      </c>
      <c r="B192" s="14"/>
      <c r="C192" s="48" t="s">
        <v>274</v>
      </c>
      <c r="D192" s="18"/>
      <c r="E192" s="23">
        <v>0.8</v>
      </c>
      <c r="F192" s="19">
        <f>+E192*D191</f>
        <v>20749824</v>
      </c>
      <c r="G192" s="23">
        <v>0</v>
      </c>
      <c r="H192" s="24"/>
      <c r="I192" s="23">
        <v>0.5</v>
      </c>
      <c r="J192" s="24">
        <f>+I192*F192</f>
        <v>10374912</v>
      </c>
      <c r="K192" s="32">
        <v>0.5</v>
      </c>
      <c r="L192" s="24">
        <f>+K192*F192</f>
        <v>10374912</v>
      </c>
      <c r="M192" s="27">
        <v>0.4</v>
      </c>
      <c r="N192" s="31">
        <f t="shared" si="35"/>
        <v>8299929.6000000006</v>
      </c>
      <c r="O192" s="23">
        <v>0</v>
      </c>
      <c r="P192" s="24">
        <f>+O192*F192</f>
        <v>0</v>
      </c>
      <c r="Q192" s="27"/>
      <c r="R192" s="31">
        <f t="shared" si="36"/>
        <v>0</v>
      </c>
      <c r="S192" s="41">
        <v>1</v>
      </c>
      <c r="T192" s="43">
        <f t="shared" si="37"/>
        <v>1</v>
      </c>
      <c r="U192" s="12">
        <f t="shared" si="38"/>
        <v>20749824</v>
      </c>
      <c r="V192" s="44">
        <f t="shared" si="39"/>
        <v>0</v>
      </c>
      <c r="W192" s="11">
        <f t="shared" si="40"/>
        <v>0.9</v>
      </c>
      <c r="X192" s="43">
        <v>0.9</v>
      </c>
      <c r="Y192" s="43">
        <f t="shared" si="41"/>
        <v>0</v>
      </c>
    </row>
    <row r="193" spans="1:25" ht="15" customHeight="1">
      <c r="A193" s="22" t="s">
        <v>129</v>
      </c>
      <c r="B193" s="14"/>
      <c r="C193" s="48" t="s">
        <v>275</v>
      </c>
      <c r="D193" s="18"/>
      <c r="E193" s="23">
        <v>0.15</v>
      </c>
      <c r="F193" s="19">
        <f>+D191*E193</f>
        <v>3890592</v>
      </c>
      <c r="G193" s="23">
        <v>0</v>
      </c>
      <c r="H193" s="24"/>
      <c r="I193" s="23">
        <v>0</v>
      </c>
      <c r="J193" s="24"/>
      <c r="K193" s="32">
        <v>0</v>
      </c>
      <c r="L193" s="24"/>
      <c r="M193" s="27">
        <v>0</v>
      </c>
      <c r="N193" s="31">
        <f t="shared" si="35"/>
        <v>0</v>
      </c>
      <c r="O193" s="23">
        <v>1</v>
      </c>
      <c r="P193" s="24">
        <f>+O193*F193</f>
        <v>3890592</v>
      </c>
      <c r="Q193" s="27"/>
      <c r="R193" s="31">
        <f t="shared" si="36"/>
        <v>0</v>
      </c>
      <c r="S193" s="41">
        <v>1</v>
      </c>
      <c r="T193" s="43">
        <f t="shared" si="37"/>
        <v>1</v>
      </c>
      <c r="U193" s="12">
        <f t="shared" si="38"/>
        <v>3890592</v>
      </c>
      <c r="V193" s="44">
        <f t="shared" si="39"/>
        <v>0</v>
      </c>
      <c r="W193" s="11">
        <f t="shared" si="40"/>
        <v>0</v>
      </c>
      <c r="X193" s="43">
        <v>0</v>
      </c>
      <c r="Y193" s="43">
        <f t="shared" si="41"/>
        <v>0</v>
      </c>
    </row>
    <row r="194" spans="1:25" ht="15" customHeight="1">
      <c r="A194" s="22" t="s">
        <v>129</v>
      </c>
      <c r="B194" s="14"/>
      <c r="C194" s="48" t="s">
        <v>276</v>
      </c>
      <c r="D194" s="18"/>
      <c r="E194" s="23">
        <v>0.05</v>
      </c>
      <c r="F194" s="19">
        <f>+E194*D191</f>
        <v>1296864</v>
      </c>
      <c r="G194" s="23">
        <v>0</v>
      </c>
      <c r="H194" s="24"/>
      <c r="I194" s="23">
        <v>0</v>
      </c>
      <c r="J194" s="24"/>
      <c r="K194" s="32">
        <v>0</v>
      </c>
      <c r="L194" s="24"/>
      <c r="M194" s="27">
        <v>0</v>
      </c>
      <c r="N194" s="31">
        <f t="shared" si="35"/>
        <v>0</v>
      </c>
      <c r="O194" s="23">
        <v>1</v>
      </c>
      <c r="P194" s="24">
        <f>+O194*F194</f>
        <v>1296864</v>
      </c>
      <c r="Q194" s="27"/>
      <c r="R194" s="31">
        <f t="shared" si="36"/>
        <v>0</v>
      </c>
      <c r="S194" s="41">
        <v>1</v>
      </c>
      <c r="T194" s="43">
        <f t="shared" si="37"/>
        <v>1</v>
      </c>
      <c r="U194" s="12">
        <f t="shared" si="38"/>
        <v>1296864</v>
      </c>
      <c r="V194" s="44">
        <f t="shared" si="39"/>
        <v>0</v>
      </c>
      <c r="W194" s="11">
        <f t="shared" si="40"/>
        <v>0</v>
      </c>
      <c r="X194" s="43">
        <v>0</v>
      </c>
      <c r="Y194" s="43">
        <f t="shared" si="41"/>
        <v>0</v>
      </c>
    </row>
    <row r="195" spans="1:25" ht="15" customHeight="1">
      <c r="B195" s="14"/>
      <c r="C195" s="48"/>
      <c r="D195" s="18"/>
      <c r="E195" s="27"/>
      <c r="F195" s="19"/>
      <c r="G195" s="23">
        <v>0</v>
      </c>
      <c r="H195" s="24"/>
      <c r="I195" s="23">
        <v>0</v>
      </c>
      <c r="J195" s="24"/>
      <c r="K195" s="32">
        <v>0</v>
      </c>
      <c r="L195" s="24"/>
      <c r="M195" s="27">
        <v>0</v>
      </c>
      <c r="N195" s="31">
        <f t="shared" si="35"/>
        <v>0</v>
      </c>
      <c r="O195" s="23">
        <v>0</v>
      </c>
      <c r="P195" s="24"/>
      <c r="Q195" s="27"/>
      <c r="R195" s="31">
        <f t="shared" si="36"/>
        <v>0</v>
      </c>
      <c r="S195" s="41"/>
      <c r="T195" s="43">
        <f t="shared" si="37"/>
        <v>0</v>
      </c>
      <c r="U195" s="12">
        <f t="shared" si="38"/>
        <v>0</v>
      </c>
      <c r="V195" s="44">
        <f t="shared" si="39"/>
        <v>0</v>
      </c>
      <c r="W195" s="11">
        <f t="shared" si="40"/>
        <v>0</v>
      </c>
      <c r="X195" s="43">
        <v>0</v>
      </c>
      <c r="Y195" s="43">
        <f t="shared" si="41"/>
        <v>0</v>
      </c>
    </row>
    <row r="196" spans="1:25" ht="15" customHeight="1">
      <c r="B196" s="14"/>
      <c r="C196" s="47" t="s">
        <v>280</v>
      </c>
      <c r="D196" s="21">
        <v>4322880</v>
      </c>
      <c r="E196" s="27"/>
      <c r="F196" s="19"/>
      <c r="G196" s="23">
        <v>0</v>
      </c>
      <c r="H196" s="24"/>
      <c r="I196" s="23">
        <v>0</v>
      </c>
      <c r="J196" s="24"/>
      <c r="K196" s="32">
        <v>0</v>
      </c>
      <c r="L196" s="24"/>
      <c r="M196" s="27">
        <v>0</v>
      </c>
      <c r="N196" s="31">
        <f t="shared" si="35"/>
        <v>0</v>
      </c>
      <c r="O196" s="23">
        <v>0</v>
      </c>
      <c r="P196" s="24"/>
      <c r="Q196" s="27"/>
      <c r="R196" s="31">
        <f t="shared" si="36"/>
        <v>0</v>
      </c>
      <c r="S196" s="41"/>
      <c r="T196" s="43">
        <f t="shared" si="37"/>
        <v>0</v>
      </c>
      <c r="U196" s="12">
        <f t="shared" si="38"/>
        <v>0</v>
      </c>
      <c r="V196" s="44">
        <f t="shared" si="39"/>
        <v>0</v>
      </c>
      <c r="W196" s="11">
        <f t="shared" si="40"/>
        <v>0</v>
      </c>
      <c r="X196" s="43">
        <v>0</v>
      </c>
      <c r="Y196" s="43">
        <f t="shared" si="41"/>
        <v>0</v>
      </c>
    </row>
    <row r="197" spans="1:25" ht="15" customHeight="1">
      <c r="A197" s="22" t="s">
        <v>129</v>
      </c>
      <c r="B197" s="14"/>
      <c r="C197" s="48" t="s">
        <v>274</v>
      </c>
      <c r="D197" s="18"/>
      <c r="E197" s="23">
        <v>0.8</v>
      </c>
      <c r="F197" s="19">
        <f>+E197*D196</f>
        <v>3458304</v>
      </c>
      <c r="G197" s="23">
        <v>0</v>
      </c>
      <c r="H197" s="24"/>
      <c r="I197" s="23">
        <v>0.8</v>
      </c>
      <c r="J197" s="24">
        <f>+I197*F197</f>
        <v>2766643.2000000002</v>
      </c>
      <c r="K197" s="32">
        <v>0</v>
      </c>
      <c r="L197" s="24">
        <f>+K197*F197</f>
        <v>0</v>
      </c>
      <c r="M197" s="27">
        <v>0</v>
      </c>
      <c r="N197" s="31">
        <f t="shared" si="35"/>
        <v>0</v>
      </c>
      <c r="O197" s="23">
        <v>0.2</v>
      </c>
      <c r="P197" s="24">
        <f>F197*O197</f>
        <v>691660.80000000005</v>
      </c>
      <c r="Q197" s="27"/>
      <c r="R197" s="31">
        <f t="shared" si="36"/>
        <v>0</v>
      </c>
      <c r="S197" s="41">
        <v>1</v>
      </c>
      <c r="T197" s="43">
        <f t="shared" si="37"/>
        <v>1</v>
      </c>
      <c r="U197" s="12">
        <f t="shared" si="38"/>
        <v>3458304</v>
      </c>
      <c r="V197" s="44">
        <f t="shared" si="39"/>
        <v>0</v>
      </c>
      <c r="W197" s="11">
        <f t="shared" si="40"/>
        <v>0.8</v>
      </c>
      <c r="X197" s="43">
        <v>0.8</v>
      </c>
      <c r="Y197" s="43">
        <f t="shared" si="41"/>
        <v>0</v>
      </c>
    </row>
    <row r="198" spans="1:25" ht="15" customHeight="1">
      <c r="A198" s="22" t="s">
        <v>129</v>
      </c>
      <c r="B198" s="14"/>
      <c r="C198" s="48" t="s">
        <v>275</v>
      </c>
      <c r="D198" s="18"/>
      <c r="E198" s="23">
        <v>0.15</v>
      </c>
      <c r="F198" s="19">
        <f>+D196*E198</f>
        <v>648432</v>
      </c>
      <c r="G198" s="23">
        <v>0</v>
      </c>
      <c r="H198" s="24"/>
      <c r="I198" s="23">
        <v>0</v>
      </c>
      <c r="J198" s="24"/>
      <c r="K198" s="32">
        <v>0</v>
      </c>
      <c r="L198" s="24"/>
      <c r="M198" s="27">
        <v>0</v>
      </c>
      <c r="N198" s="31">
        <f t="shared" si="35"/>
        <v>0</v>
      </c>
      <c r="O198" s="23">
        <v>1</v>
      </c>
      <c r="P198" s="24">
        <f>+O198*F198</f>
        <v>648432</v>
      </c>
      <c r="Q198" s="27"/>
      <c r="R198" s="31">
        <f t="shared" si="36"/>
        <v>0</v>
      </c>
      <c r="S198" s="41">
        <v>1</v>
      </c>
      <c r="T198" s="43">
        <f t="shared" si="37"/>
        <v>1</v>
      </c>
      <c r="U198" s="12">
        <f t="shared" si="38"/>
        <v>648432</v>
      </c>
      <c r="V198" s="44">
        <f t="shared" si="39"/>
        <v>0</v>
      </c>
      <c r="W198" s="11">
        <f t="shared" si="40"/>
        <v>0</v>
      </c>
      <c r="X198" s="43">
        <v>0</v>
      </c>
      <c r="Y198" s="43">
        <f t="shared" si="41"/>
        <v>0</v>
      </c>
    </row>
    <row r="199" spans="1:25" ht="15" customHeight="1">
      <c r="A199" s="22" t="s">
        <v>129</v>
      </c>
      <c r="B199" s="14"/>
      <c r="C199" s="48" t="s">
        <v>276</v>
      </c>
      <c r="D199" s="18"/>
      <c r="E199" s="23">
        <v>0.05</v>
      </c>
      <c r="F199" s="19">
        <f>+E199*D196</f>
        <v>216144</v>
      </c>
      <c r="G199" s="23">
        <v>0</v>
      </c>
      <c r="H199" s="24"/>
      <c r="I199" s="23">
        <v>0</v>
      </c>
      <c r="J199" s="24"/>
      <c r="K199" s="32">
        <v>0</v>
      </c>
      <c r="L199" s="24"/>
      <c r="M199" s="27">
        <v>0</v>
      </c>
      <c r="N199" s="31">
        <f t="shared" ref="N199:N262" si="62">M199*F199</f>
        <v>0</v>
      </c>
      <c r="O199" s="23">
        <v>1</v>
      </c>
      <c r="P199" s="24">
        <f>+O199*F199</f>
        <v>216144</v>
      </c>
      <c r="Q199" s="27"/>
      <c r="R199" s="31">
        <f t="shared" ref="R199:R262" si="63">Q199*F199</f>
        <v>0</v>
      </c>
      <c r="S199" s="41">
        <v>1</v>
      </c>
      <c r="T199" s="43">
        <f t="shared" ref="T199:T262" si="64">G199+I199+K199+O199</f>
        <v>1</v>
      </c>
      <c r="U199" s="12">
        <f t="shared" ref="U199:U262" si="65">H199+J199+L199+P199</f>
        <v>216144</v>
      </c>
      <c r="V199" s="44">
        <f t="shared" ref="V199:V262" si="66">F199-U199</f>
        <v>0</v>
      </c>
      <c r="W199" s="11">
        <f t="shared" ref="W199:W262" si="67">G199+I199+M199+Q199</f>
        <v>0</v>
      </c>
      <c r="X199" s="43">
        <v>0</v>
      </c>
      <c r="Y199" s="43">
        <f t="shared" ref="Y199:Y262" si="68">W199-X199</f>
        <v>0</v>
      </c>
    </row>
    <row r="200" spans="1:25" ht="15" customHeight="1">
      <c r="B200" s="14"/>
      <c r="C200" s="48"/>
      <c r="D200" s="18"/>
      <c r="E200" s="27"/>
      <c r="F200" s="19"/>
      <c r="G200" s="23">
        <v>0</v>
      </c>
      <c r="H200" s="24"/>
      <c r="I200" s="23">
        <v>0</v>
      </c>
      <c r="J200" s="24"/>
      <c r="K200" s="32">
        <v>0</v>
      </c>
      <c r="L200" s="24"/>
      <c r="M200" s="27">
        <v>0</v>
      </c>
      <c r="N200" s="31">
        <f t="shared" si="62"/>
        <v>0</v>
      </c>
      <c r="O200" s="23">
        <v>0</v>
      </c>
      <c r="P200" s="24"/>
      <c r="Q200" s="27"/>
      <c r="R200" s="31">
        <f t="shared" si="63"/>
        <v>0</v>
      </c>
      <c r="S200" s="41"/>
      <c r="T200" s="43">
        <f t="shared" si="64"/>
        <v>0</v>
      </c>
      <c r="U200" s="12">
        <f t="shared" si="65"/>
        <v>0</v>
      </c>
      <c r="V200" s="44">
        <f t="shared" si="66"/>
        <v>0</v>
      </c>
      <c r="W200" s="11">
        <f t="shared" si="67"/>
        <v>0</v>
      </c>
      <c r="X200" s="43">
        <v>0</v>
      </c>
      <c r="Y200" s="43">
        <f t="shared" si="68"/>
        <v>0</v>
      </c>
    </row>
    <row r="201" spans="1:25" ht="15" customHeight="1">
      <c r="B201" s="14"/>
      <c r="C201" s="47" t="s">
        <v>281</v>
      </c>
      <c r="D201" s="21">
        <v>7204800</v>
      </c>
      <c r="E201" s="27"/>
      <c r="F201" s="19"/>
      <c r="G201" s="23">
        <v>0</v>
      </c>
      <c r="H201" s="24"/>
      <c r="I201" s="23">
        <v>0</v>
      </c>
      <c r="J201" s="24"/>
      <c r="K201" s="32">
        <v>0</v>
      </c>
      <c r="L201" s="24"/>
      <c r="M201" s="27">
        <v>0</v>
      </c>
      <c r="N201" s="31">
        <f t="shared" si="62"/>
        <v>0</v>
      </c>
      <c r="O201" s="23">
        <v>0</v>
      </c>
      <c r="P201" s="24"/>
      <c r="Q201" s="27"/>
      <c r="R201" s="31">
        <f t="shared" si="63"/>
        <v>0</v>
      </c>
      <c r="S201" s="41"/>
      <c r="T201" s="43">
        <f t="shared" si="64"/>
        <v>0</v>
      </c>
      <c r="U201" s="12">
        <f t="shared" si="65"/>
        <v>0</v>
      </c>
      <c r="V201" s="44">
        <f t="shared" si="66"/>
        <v>0</v>
      </c>
      <c r="W201" s="11">
        <f t="shared" si="67"/>
        <v>0</v>
      </c>
      <c r="X201" s="43">
        <v>0</v>
      </c>
      <c r="Y201" s="43">
        <f t="shared" si="68"/>
        <v>0</v>
      </c>
    </row>
    <row r="202" spans="1:25" ht="15" customHeight="1">
      <c r="A202" s="22" t="s">
        <v>129</v>
      </c>
      <c r="B202" s="14"/>
      <c r="C202" s="48" t="s">
        <v>274</v>
      </c>
      <c r="D202" s="18"/>
      <c r="E202" s="23">
        <v>0.8</v>
      </c>
      <c r="F202" s="19">
        <f>+E202*D201</f>
        <v>5763840</v>
      </c>
      <c r="G202" s="23">
        <v>0</v>
      </c>
      <c r="H202" s="24"/>
      <c r="I202" s="23">
        <v>0</v>
      </c>
      <c r="J202" s="24"/>
      <c r="K202" s="32">
        <v>0</v>
      </c>
      <c r="L202" s="24">
        <f>+K202*F202</f>
        <v>0</v>
      </c>
      <c r="M202" s="27">
        <v>0</v>
      </c>
      <c r="N202" s="31">
        <f t="shared" si="62"/>
        <v>0</v>
      </c>
      <c r="O202" s="23">
        <v>1</v>
      </c>
      <c r="P202" s="24">
        <f>F202*O202</f>
        <v>5763840</v>
      </c>
      <c r="Q202" s="27">
        <v>0.5</v>
      </c>
      <c r="R202" s="31">
        <f t="shared" si="63"/>
        <v>2881920</v>
      </c>
      <c r="S202" s="41">
        <v>1</v>
      </c>
      <c r="T202" s="43">
        <f t="shared" si="64"/>
        <v>1</v>
      </c>
      <c r="U202" s="12">
        <f t="shared" si="65"/>
        <v>5763840</v>
      </c>
      <c r="V202" s="44">
        <f t="shared" si="66"/>
        <v>0</v>
      </c>
      <c r="W202" s="11">
        <f t="shared" si="67"/>
        <v>0.5</v>
      </c>
      <c r="X202" s="43">
        <v>0.5</v>
      </c>
      <c r="Y202" s="43">
        <f t="shared" si="68"/>
        <v>0</v>
      </c>
    </row>
    <row r="203" spans="1:25" ht="15" customHeight="1">
      <c r="A203" s="22" t="s">
        <v>129</v>
      </c>
      <c r="B203" s="14"/>
      <c r="C203" s="48" t="s">
        <v>275</v>
      </c>
      <c r="D203" s="18"/>
      <c r="E203" s="23">
        <v>0.15</v>
      </c>
      <c r="F203" s="19">
        <f>+D201*E203</f>
        <v>1080720</v>
      </c>
      <c r="G203" s="23">
        <v>0</v>
      </c>
      <c r="H203" s="24"/>
      <c r="I203" s="23">
        <v>0</v>
      </c>
      <c r="J203" s="24"/>
      <c r="K203" s="32">
        <v>0</v>
      </c>
      <c r="L203" s="24"/>
      <c r="M203" s="27">
        <v>0</v>
      </c>
      <c r="N203" s="31">
        <f t="shared" si="62"/>
        <v>0</v>
      </c>
      <c r="O203" s="23">
        <v>1</v>
      </c>
      <c r="P203" s="24">
        <f>+O203*F203</f>
        <v>1080720</v>
      </c>
      <c r="Q203" s="27"/>
      <c r="R203" s="31">
        <f t="shared" si="63"/>
        <v>0</v>
      </c>
      <c r="S203" s="41">
        <v>1</v>
      </c>
      <c r="T203" s="43">
        <f t="shared" si="64"/>
        <v>1</v>
      </c>
      <c r="U203" s="12">
        <f t="shared" si="65"/>
        <v>1080720</v>
      </c>
      <c r="V203" s="44">
        <f t="shared" si="66"/>
        <v>0</v>
      </c>
      <c r="W203" s="11">
        <f t="shared" si="67"/>
        <v>0</v>
      </c>
      <c r="X203" s="43">
        <v>0</v>
      </c>
      <c r="Y203" s="43">
        <f t="shared" si="68"/>
        <v>0</v>
      </c>
    </row>
    <row r="204" spans="1:25" ht="15" customHeight="1">
      <c r="A204" s="22" t="s">
        <v>129</v>
      </c>
      <c r="B204" s="14"/>
      <c r="C204" s="48" t="s">
        <v>276</v>
      </c>
      <c r="D204" s="18"/>
      <c r="E204" s="23">
        <v>0.05</v>
      </c>
      <c r="F204" s="19">
        <f>+E204*D201</f>
        <v>360240</v>
      </c>
      <c r="G204" s="23">
        <v>0</v>
      </c>
      <c r="H204" s="24"/>
      <c r="I204" s="23">
        <v>0</v>
      </c>
      <c r="J204" s="24"/>
      <c r="K204" s="32">
        <v>0</v>
      </c>
      <c r="L204" s="24"/>
      <c r="M204" s="27">
        <v>0</v>
      </c>
      <c r="N204" s="31">
        <f t="shared" si="62"/>
        <v>0</v>
      </c>
      <c r="O204" s="23">
        <v>1</v>
      </c>
      <c r="P204" s="24">
        <f>+O204*F204</f>
        <v>360240</v>
      </c>
      <c r="Q204" s="27"/>
      <c r="R204" s="31">
        <f t="shared" si="63"/>
        <v>0</v>
      </c>
      <c r="S204" s="41">
        <v>1</v>
      </c>
      <c r="T204" s="43">
        <f t="shared" si="64"/>
        <v>1</v>
      </c>
      <c r="U204" s="12">
        <f t="shared" si="65"/>
        <v>360240</v>
      </c>
      <c r="V204" s="44">
        <f t="shared" si="66"/>
        <v>0</v>
      </c>
      <c r="W204" s="11">
        <f t="shared" si="67"/>
        <v>0</v>
      </c>
      <c r="X204" s="43">
        <v>0</v>
      </c>
      <c r="Y204" s="43">
        <f t="shared" si="68"/>
        <v>0</v>
      </c>
    </row>
    <row r="205" spans="1:25" s="98" customFormat="1" ht="21.95" customHeight="1">
      <c r="A205" s="89"/>
      <c r="B205" s="104" t="s">
        <v>105</v>
      </c>
      <c r="C205" s="91" t="s">
        <v>106</v>
      </c>
      <c r="D205" s="92">
        <f>+D3*0.07</f>
        <v>67244800</v>
      </c>
      <c r="E205" s="92"/>
      <c r="F205" s="93"/>
      <c r="G205" s="101"/>
      <c r="H205" s="93"/>
      <c r="I205" s="101"/>
      <c r="J205" s="93"/>
      <c r="K205" s="94">
        <v>0</v>
      </c>
      <c r="L205" s="93"/>
      <c r="M205" s="95">
        <v>0</v>
      </c>
      <c r="N205" s="96">
        <f t="shared" si="62"/>
        <v>0</v>
      </c>
      <c r="O205" s="93">
        <v>0</v>
      </c>
      <c r="P205" s="93"/>
      <c r="Q205" s="95"/>
      <c r="R205" s="96">
        <f t="shared" si="63"/>
        <v>0</v>
      </c>
      <c r="S205" s="97"/>
      <c r="T205" s="102">
        <f t="shared" si="64"/>
        <v>0</v>
      </c>
      <c r="U205" s="99">
        <f t="shared" si="65"/>
        <v>0</v>
      </c>
      <c r="V205" s="103">
        <f t="shared" si="66"/>
        <v>0</v>
      </c>
      <c r="W205" s="100">
        <f t="shared" si="67"/>
        <v>0</v>
      </c>
      <c r="X205" s="102">
        <v>0</v>
      </c>
      <c r="Y205" s="43">
        <f t="shared" si="68"/>
        <v>0</v>
      </c>
    </row>
    <row r="206" spans="1:25" ht="15" customHeight="1">
      <c r="B206" s="14" t="s">
        <v>107</v>
      </c>
      <c r="C206" s="20" t="s">
        <v>108</v>
      </c>
      <c r="D206" s="18"/>
      <c r="E206" s="27"/>
      <c r="F206" s="19"/>
      <c r="G206" s="23">
        <v>0</v>
      </c>
      <c r="H206" s="24"/>
      <c r="I206" s="23">
        <v>0</v>
      </c>
      <c r="J206" s="24"/>
      <c r="K206" s="32">
        <v>0</v>
      </c>
      <c r="L206" s="24"/>
      <c r="M206" s="27">
        <v>0</v>
      </c>
      <c r="N206" s="31">
        <f t="shared" si="62"/>
        <v>0</v>
      </c>
      <c r="O206" s="23">
        <v>0</v>
      </c>
      <c r="P206" s="24"/>
      <c r="Q206" s="27"/>
      <c r="R206" s="31">
        <f t="shared" si="63"/>
        <v>0</v>
      </c>
      <c r="S206" s="41"/>
      <c r="T206" s="43">
        <f t="shared" si="64"/>
        <v>0</v>
      </c>
      <c r="U206" s="12">
        <f t="shared" si="65"/>
        <v>0</v>
      </c>
      <c r="V206" s="44">
        <f t="shared" si="66"/>
        <v>0</v>
      </c>
      <c r="W206" s="11">
        <f t="shared" si="67"/>
        <v>0</v>
      </c>
      <c r="X206" s="43">
        <v>0</v>
      </c>
      <c r="Y206" s="43">
        <f t="shared" si="68"/>
        <v>0</v>
      </c>
    </row>
    <row r="207" spans="1:25" ht="15" customHeight="1">
      <c r="B207" s="14"/>
      <c r="C207" s="20" t="s">
        <v>109</v>
      </c>
      <c r="D207" s="18"/>
      <c r="E207" s="27"/>
      <c r="F207" s="19"/>
      <c r="G207" s="23">
        <v>0</v>
      </c>
      <c r="H207" s="24"/>
      <c r="I207" s="23">
        <v>0</v>
      </c>
      <c r="J207" s="24"/>
      <c r="K207" s="32">
        <v>0</v>
      </c>
      <c r="L207" s="24"/>
      <c r="M207" s="27">
        <v>0</v>
      </c>
      <c r="N207" s="31">
        <f t="shared" si="62"/>
        <v>0</v>
      </c>
      <c r="O207" s="23">
        <v>0</v>
      </c>
      <c r="P207" s="24"/>
      <c r="Q207" s="27"/>
      <c r="R207" s="31">
        <f t="shared" si="63"/>
        <v>0</v>
      </c>
      <c r="S207" s="41"/>
      <c r="T207" s="43">
        <f t="shared" si="64"/>
        <v>0</v>
      </c>
      <c r="U207" s="12">
        <f t="shared" si="65"/>
        <v>0</v>
      </c>
      <c r="V207" s="44">
        <f t="shared" si="66"/>
        <v>0</v>
      </c>
      <c r="W207" s="11">
        <f t="shared" si="67"/>
        <v>0</v>
      </c>
      <c r="X207" s="43">
        <v>0</v>
      </c>
      <c r="Y207" s="43">
        <f t="shared" si="68"/>
        <v>0</v>
      </c>
    </row>
    <row r="208" spans="1:25" s="3" customFormat="1" ht="15" customHeight="1">
      <c r="A208" s="22" t="s">
        <v>19</v>
      </c>
      <c r="B208" s="14"/>
      <c r="C208" s="17" t="s">
        <v>110</v>
      </c>
      <c r="D208" s="18"/>
      <c r="E208" s="27">
        <v>0.02</v>
      </c>
      <c r="F208" s="19">
        <f>+E208*$D$205</f>
        <v>1344896</v>
      </c>
      <c r="G208" s="23">
        <v>0.85</v>
      </c>
      <c r="H208" s="24">
        <f>+G208*F208</f>
        <v>1143161.5999999999</v>
      </c>
      <c r="I208" s="23">
        <v>0.15</v>
      </c>
      <c r="J208" s="24">
        <f>+I208*F208</f>
        <v>201734.39999999999</v>
      </c>
      <c r="K208" s="32">
        <v>0</v>
      </c>
      <c r="L208" s="24"/>
      <c r="M208" s="27">
        <v>0</v>
      </c>
      <c r="N208" s="31">
        <f t="shared" si="62"/>
        <v>0</v>
      </c>
      <c r="O208" s="23">
        <v>0</v>
      </c>
      <c r="P208" s="24"/>
      <c r="Q208" s="27"/>
      <c r="R208" s="31">
        <f t="shared" si="63"/>
        <v>0</v>
      </c>
      <c r="S208" s="42">
        <v>1</v>
      </c>
      <c r="T208" s="43">
        <f t="shared" si="64"/>
        <v>1</v>
      </c>
      <c r="U208" s="12">
        <f t="shared" si="65"/>
        <v>1344895.9999999998</v>
      </c>
      <c r="V208" s="44">
        <f t="shared" si="66"/>
        <v>0</v>
      </c>
      <c r="W208" s="11">
        <f t="shared" si="67"/>
        <v>1</v>
      </c>
      <c r="X208" s="43">
        <v>1</v>
      </c>
      <c r="Y208" s="43">
        <f t="shared" si="68"/>
        <v>0</v>
      </c>
    </row>
    <row r="209" spans="1:25" s="3" customFormat="1" ht="15" customHeight="1">
      <c r="A209" s="22" t="s">
        <v>19</v>
      </c>
      <c r="B209" s="14"/>
      <c r="C209" s="17" t="s">
        <v>111</v>
      </c>
      <c r="D209" s="18"/>
      <c r="E209" s="27">
        <v>0.02</v>
      </c>
      <c r="F209" s="19">
        <f t="shared" ref="F209:F211" si="69">+E209*$D$205</f>
        <v>1344896</v>
      </c>
      <c r="G209" s="23">
        <v>0.85</v>
      </c>
      <c r="H209" s="24">
        <f>+G209*F209</f>
        <v>1143161.5999999999</v>
      </c>
      <c r="I209" s="23">
        <v>0.15</v>
      </c>
      <c r="J209" s="24">
        <f>+I209*F209</f>
        <v>201734.39999999999</v>
      </c>
      <c r="K209" s="32">
        <v>0</v>
      </c>
      <c r="L209" s="24"/>
      <c r="M209" s="27">
        <v>0</v>
      </c>
      <c r="N209" s="31">
        <f t="shared" si="62"/>
        <v>0</v>
      </c>
      <c r="O209" s="23">
        <v>0</v>
      </c>
      <c r="P209" s="24"/>
      <c r="Q209" s="27"/>
      <c r="R209" s="31">
        <f t="shared" si="63"/>
        <v>0</v>
      </c>
      <c r="S209" s="42">
        <v>1</v>
      </c>
      <c r="T209" s="43">
        <f t="shared" si="64"/>
        <v>1</v>
      </c>
      <c r="U209" s="12">
        <f t="shared" si="65"/>
        <v>1344895.9999999998</v>
      </c>
      <c r="V209" s="44">
        <f t="shared" si="66"/>
        <v>0</v>
      </c>
      <c r="W209" s="11">
        <f t="shared" si="67"/>
        <v>1</v>
      </c>
      <c r="X209" s="43">
        <v>1</v>
      </c>
      <c r="Y209" s="43">
        <f t="shared" si="68"/>
        <v>0</v>
      </c>
    </row>
    <row r="210" spans="1:25" ht="15" customHeight="1">
      <c r="A210" s="22" t="s">
        <v>19</v>
      </c>
      <c r="B210" s="14"/>
      <c r="C210" s="17" t="s">
        <v>112</v>
      </c>
      <c r="D210" s="18"/>
      <c r="E210" s="27">
        <v>0.02</v>
      </c>
      <c r="F210" s="19">
        <f t="shared" si="69"/>
        <v>1344896</v>
      </c>
      <c r="G210" s="23">
        <v>0.8</v>
      </c>
      <c r="H210" s="24">
        <f t="shared" ref="H210:H211" si="70">+G210*F210</f>
        <v>1075916.8</v>
      </c>
      <c r="I210" s="23">
        <v>0.2</v>
      </c>
      <c r="J210" s="24">
        <f>+I210*F210</f>
        <v>268979.20000000001</v>
      </c>
      <c r="K210" s="32">
        <v>0</v>
      </c>
      <c r="L210" s="24"/>
      <c r="M210" s="27">
        <v>0</v>
      </c>
      <c r="N210" s="31">
        <f t="shared" si="62"/>
        <v>0</v>
      </c>
      <c r="O210" s="23">
        <v>0</v>
      </c>
      <c r="P210" s="24"/>
      <c r="Q210" s="27"/>
      <c r="R210" s="31">
        <f t="shared" si="63"/>
        <v>0</v>
      </c>
      <c r="S210" s="41">
        <v>1</v>
      </c>
      <c r="T210" s="43">
        <f t="shared" si="64"/>
        <v>1</v>
      </c>
      <c r="U210" s="12">
        <f t="shared" si="65"/>
        <v>1344896</v>
      </c>
      <c r="V210" s="44">
        <f t="shared" si="66"/>
        <v>0</v>
      </c>
      <c r="W210" s="11">
        <f t="shared" si="67"/>
        <v>1</v>
      </c>
      <c r="X210" s="43">
        <v>1</v>
      </c>
      <c r="Y210" s="43">
        <f t="shared" si="68"/>
        <v>0</v>
      </c>
    </row>
    <row r="211" spans="1:25" ht="15" customHeight="1">
      <c r="A211" s="22" t="s">
        <v>19</v>
      </c>
      <c r="B211" s="14"/>
      <c r="C211" s="17" t="s">
        <v>113</v>
      </c>
      <c r="D211" s="18"/>
      <c r="E211" s="27">
        <v>0.02</v>
      </c>
      <c r="F211" s="19">
        <f t="shared" si="69"/>
        <v>1344896</v>
      </c>
      <c r="G211" s="23">
        <v>0.8</v>
      </c>
      <c r="H211" s="24">
        <f t="shared" si="70"/>
        <v>1075916.8</v>
      </c>
      <c r="I211" s="23">
        <v>0.2</v>
      </c>
      <c r="J211" s="24">
        <f>+I211*F211</f>
        <v>268979.20000000001</v>
      </c>
      <c r="K211" s="32">
        <v>0</v>
      </c>
      <c r="L211" s="24"/>
      <c r="M211" s="27">
        <v>0</v>
      </c>
      <c r="N211" s="31">
        <f t="shared" si="62"/>
        <v>0</v>
      </c>
      <c r="O211" s="23">
        <v>0</v>
      </c>
      <c r="P211" s="24"/>
      <c r="Q211" s="27"/>
      <c r="R211" s="31">
        <f t="shared" si="63"/>
        <v>0</v>
      </c>
      <c r="S211" s="41">
        <v>1</v>
      </c>
      <c r="T211" s="43">
        <f t="shared" si="64"/>
        <v>1</v>
      </c>
      <c r="U211" s="12">
        <f t="shared" si="65"/>
        <v>1344896</v>
      </c>
      <c r="V211" s="44">
        <f t="shared" si="66"/>
        <v>0</v>
      </c>
      <c r="W211" s="11">
        <f t="shared" si="67"/>
        <v>1</v>
      </c>
      <c r="X211" s="43">
        <v>1</v>
      </c>
      <c r="Y211" s="43">
        <f t="shared" si="68"/>
        <v>0</v>
      </c>
    </row>
    <row r="212" spans="1:25" ht="21.95" customHeight="1">
      <c r="B212" s="49" t="s">
        <v>282</v>
      </c>
      <c r="C212" s="20" t="s">
        <v>283</v>
      </c>
      <c r="D212" s="18"/>
      <c r="E212" s="27"/>
      <c r="F212" s="14"/>
      <c r="G212" s="32"/>
      <c r="H212" s="14"/>
      <c r="I212" s="32"/>
      <c r="J212" s="14"/>
      <c r="K212" s="14">
        <v>0</v>
      </c>
      <c r="L212" s="14"/>
      <c r="M212" s="29">
        <v>0</v>
      </c>
      <c r="N212" s="30">
        <f t="shared" si="62"/>
        <v>0</v>
      </c>
      <c r="O212" s="14">
        <v>0</v>
      </c>
      <c r="P212" s="14"/>
      <c r="Q212" s="29"/>
      <c r="R212" s="30">
        <f t="shared" si="63"/>
        <v>0</v>
      </c>
      <c r="S212" s="50"/>
      <c r="T212" s="43">
        <f t="shared" si="64"/>
        <v>0</v>
      </c>
      <c r="U212" s="12">
        <f t="shared" si="65"/>
        <v>0</v>
      </c>
      <c r="V212" s="44">
        <f t="shared" si="66"/>
        <v>0</v>
      </c>
      <c r="W212" s="11">
        <f t="shared" si="67"/>
        <v>0</v>
      </c>
      <c r="X212" s="43">
        <v>0</v>
      </c>
      <c r="Y212" s="43">
        <f t="shared" si="68"/>
        <v>0</v>
      </c>
    </row>
    <row r="213" spans="1:25" ht="15" customHeight="1">
      <c r="B213" s="14"/>
      <c r="C213" s="20" t="s">
        <v>109</v>
      </c>
      <c r="D213" s="18"/>
      <c r="E213" s="27"/>
      <c r="F213" s="19"/>
      <c r="G213" s="23">
        <v>0</v>
      </c>
      <c r="H213" s="24"/>
      <c r="I213" s="23">
        <v>0</v>
      </c>
      <c r="J213" s="24"/>
      <c r="K213" s="32">
        <v>0</v>
      </c>
      <c r="L213" s="24"/>
      <c r="M213" s="27">
        <v>0</v>
      </c>
      <c r="N213" s="31">
        <f t="shared" si="62"/>
        <v>0</v>
      </c>
      <c r="O213" s="23">
        <v>0</v>
      </c>
      <c r="P213" s="24"/>
      <c r="Q213" s="27"/>
      <c r="R213" s="31">
        <f t="shared" si="63"/>
        <v>0</v>
      </c>
      <c r="S213" s="41"/>
      <c r="T213" s="43">
        <f t="shared" si="64"/>
        <v>0</v>
      </c>
      <c r="U213" s="12">
        <f t="shared" si="65"/>
        <v>0</v>
      </c>
      <c r="V213" s="44">
        <f t="shared" si="66"/>
        <v>0</v>
      </c>
      <c r="W213" s="11">
        <f t="shared" si="67"/>
        <v>0</v>
      </c>
      <c r="X213" s="43">
        <v>0</v>
      </c>
      <c r="Y213" s="43">
        <f t="shared" si="68"/>
        <v>0</v>
      </c>
    </row>
    <row r="214" spans="1:25" ht="15" customHeight="1">
      <c r="A214" s="22" t="s">
        <v>129</v>
      </c>
      <c r="B214" s="14"/>
      <c r="C214" s="17" t="s">
        <v>284</v>
      </c>
      <c r="D214" s="18"/>
      <c r="E214" s="27">
        <v>0.02</v>
      </c>
      <c r="F214" s="19">
        <f>+E214*$D$205</f>
        <v>1344896</v>
      </c>
      <c r="G214" s="23">
        <v>0</v>
      </c>
      <c r="H214" s="24"/>
      <c r="I214" s="23">
        <v>0.72</v>
      </c>
      <c r="J214" s="24">
        <f>+I214*F214</f>
        <v>968325.12</v>
      </c>
      <c r="K214" s="32">
        <v>8.0000000000000099E-2</v>
      </c>
      <c r="L214" s="24">
        <f>K214*F214</f>
        <v>107591.68000000014</v>
      </c>
      <c r="M214" s="27">
        <v>8.0000000000000099E-2</v>
      </c>
      <c r="N214" s="31">
        <f t="shared" si="62"/>
        <v>107591.68000000014</v>
      </c>
      <c r="O214" s="23">
        <v>0</v>
      </c>
      <c r="P214" s="24">
        <f>F214*O214</f>
        <v>0</v>
      </c>
      <c r="Q214" s="27"/>
      <c r="R214" s="31">
        <f t="shared" si="63"/>
        <v>0</v>
      </c>
      <c r="S214" s="41">
        <v>0.8</v>
      </c>
      <c r="T214" s="43">
        <f t="shared" si="64"/>
        <v>0.8</v>
      </c>
      <c r="U214" s="12">
        <f t="shared" si="65"/>
        <v>1075916.8</v>
      </c>
      <c r="V214" s="44">
        <f t="shared" si="66"/>
        <v>268979.19999999995</v>
      </c>
      <c r="W214" s="11">
        <f t="shared" si="67"/>
        <v>0.8</v>
      </c>
      <c r="X214" s="43">
        <v>0.8</v>
      </c>
      <c r="Y214" s="43">
        <f t="shared" si="68"/>
        <v>0</v>
      </c>
    </row>
    <row r="215" spans="1:25" ht="15" customHeight="1">
      <c r="A215" s="22" t="s">
        <v>129</v>
      </c>
      <c r="B215" s="14"/>
      <c r="C215" s="17" t="s">
        <v>285</v>
      </c>
      <c r="D215" s="18"/>
      <c r="E215" s="27"/>
      <c r="F215" s="19"/>
      <c r="G215" s="23">
        <v>0</v>
      </c>
      <c r="H215" s="24"/>
      <c r="I215" s="23">
        <v>0</v>
      </c>
      <c r="J215" s="24"/>
      <c r="K215" s="32">
        <v>0.1</v>
      </c>
      <c r="L215" s="24">
        <f>+K215*F214</f>
        <v>134489.60000000001</v>
      </c>
      <c r="M215" s="27">
        <v>0.1</v>
      </c>
      <c r="N215" s="31">
        <f>M215*F214</f>
        <v>134489.60000000001</v>
      </c>
      <c r="O215" s="23">
        <v>0.1</v>
      </c>
      <c r="P215" s="24">
        <f>F214*O215</f>
        <v>134489.60000000001</v>
      </c>
      <c r="Q215" s="27">
        <v>7.0000000000000007E-2</v>
      </c>
      <c r="R215" s="31">
        <f>Q215*F214</f>
        <v>94142.720000000016</v>
      </c>
      <c r="S215" s="41">
        <v>0.2</v>
      </c>
      <c r="T215" s="43">
        <f t="shared" si="64"/>
        <v>0.2</v>
      </c>
      <c r="U215" s="12">
        <f t="shared" si="65"/>
        <v>268979.20000000001</v>
      </c>
      <c r="V215" s="44">
        <f t="shared" si="66"/>
        <v>-268979.20000000001</v>
      </c>
      <c r="W215" s="11">
        <f t="shared" si="67"/>
        <v>0.17</v>
      </c>
      <c r="X215" s="43">
        <v>0.17</v>
      </c>
      <c r="Y215" s="43">
        <f t="shared" si="68"/>
        <v>0</v>
      </c>
    </row>
    <row r="216" spans="1:25" s="3" customFormat="1" ht="15" customHeight="1">
      <c r="A216" s="6" t="s">
        <v>129</v>
      </c>
      <c r="B216" s="14"/>
      <c r="C216" s="17" t="s">
        <v>286</v>
      </c>
      <c r="D216" s="18"/>
      <c r="E216" s="27">
        <v>0.01</v>
      </c>
      <c r="F216" s="19">
        <f>+E216*$D$205</f>
        <v>672448</v>
      </c>
      <c r="G216" s="23">
        <v>0</v>
      </c>
      <c r="H216" s="24"/>
      <c r="I216" s="23">
        <v>0.4</v>
      </c>
      <c r="J216" s="24">
        <f>+I216*F216</f>
        <v>268979.20000000001</v>
      </c>
      <c r="K216" s="32">
        <v>0.2</v>
      </c>
      <c r="L216" s="24">
        <f>K216*F216</f>
        <v>134489.60000000001</v>
      </c>
      <c r="M216" s="27">
        <v>0.2</v>
      </c>
      <c r="N216" s="31">
        <f t="shared" si="62"/>
        <v>134489.60000000001</v>
      </c>
      <c r="O216" s="23">
        <v>0.2</v>
      </c>
      <c r="P216" s="24">
        <f>F216*O216</f>
        <v>134489.60000000001</v>
      </c>
      <c r="Q216" s="27">
        <v>0.2</v>
      </c>
      <c r="R216" s="31">
        <f t="shared" si="63"/>
        <v>134489.60000000001</v>
      </c>
      <c r="S216" s="42">
        <v>0.8</v>
      </c>
      <c r="T216" s="45">
        <f t="shared" si="64"/>
        <v>0.8</v>
      </c>
      <c r="U216" s="10">
        <f t="shared" si="65"/>
        <v>537958.40000000002</v>
      </c>
      <c r="V216" s="46">
        <f t="shared" si="66"/>
        <v>134489.59999999998</v>
      </c>
      <c r="W216" s="11">
        <f t="shared" si="67"/>
        <v>0.8</v>
      </c>
      <c r="X216" s="43">
        <v>0.8</v>
      </c>
      <c r="Y216" s="43">
        <f t="shared" si="68"/>
        <v>0</v>
      </c>
    </row>
    <row r="217" spans="1:25" s="3" customFormat="1" ht="15" customHeight="1">
      <c r="A217" s="6" t="s">
        <v>129</v>
      </c>
      <c r="B217" s="14"/>
      <c r="C217" s="17" t="s">
        <v>287</v>
      </c>
      <c r="D217" s="18"/>
      <c r="E217" s="27"/>
      <c r="F217" s="19"/>
      <c r="G217" s="23">
        <v>0</v>
      </c>
      <c r="H217" s="24"/>
      <c r="I217" s="23">
        <v>0.1</v>
      </c>
      <c r="J217" s="24">
        <f>I217*F216</f>
        <v>67244.800000000003</v>
      </c>
      <c r="K217" s="32">
        <v>0</v>
      </c>
      <c r="L217" s="24">
        <f>+K217*F216</f>
        <v>0</v>
      </c>
      <c r="M217" s="27">
        <v>0</v>
      </c>
      <c r="N217" s="31">
        <f t="shared" si="62"/>
        <v>0</v>
      </c>
      <c r="O217" s="23">
        <v>0.1</v>
      </c>
      <c r="P217" s="24">
        <f>F216*O217</f>
        <v>67244.800000000003</v>
      </c>
      <c r="Q217" s="27">
        <v>0.1</v>
      </c>
      <c r="R217" s="31">
        <f>Q217*F216</f>
        <v>67244.800000000003</v>
      </c>
      <c r="S217" s="42">
        <v>0.2</v>
      </c>
      <c r="T217" s="45">
        <f t="shared" si="64"/>
        <v>0.2</v>
      </c>
      <c r="U217" s="10">
        <f t="shared" si="65"/>
        <v>134489.60000000001</v>
      </c>
      <c r="V217" s="46">
        <f t="shared" si="66"/>
        <v>-134489.60000000001</v>
      </c>
      <c r="W217" s="11">
        <f t="shared" si="67"/>
        <v>0.2</v>
      </c>
      <c r="X217" s="43">
        <v>0.2</v>
      </c>
      <c r="Y217" s="43">
        <f t="shared" si="68"/>
        <v>0</v>
      </c>
    </row>
    <row r="218" spans="1:25" s="3" customFormat="1" ht="15" customHeight="1">
      <c r="A218" s="6" t="s">
        <v>129</v>
      </c>
      <c r="B218" s="14"/>
      <c r="C218" s="17" t="s">
        <v>288</v>
      </c>
      <c r="D218" s="18"/>
      <c r="E218" s="27">
        <v>0.02</v>
      </c>
      <c r="F218" s="19">
        <f>+E218*$D$205</f>
        <v>1344896</v>
      </c>
      <c r="G218" s="23">
        <v>0</v>
      </c>
      <c r="H218" s="24"/>
      <c r="I218" s="23">
        <v>0</v>
      </c>
      <c r="J218" s="24"/>
      <c r="K218" s="32">
        <v>0.8</v>
      </c>
      <c r="L218" s="24">
        <f>+K218*F218</f>
        <v>1075916.8</v>
      </c>
      <c r="M218" s="27">
        <v>0.8</v>
      </c>
      <c r="N218" s="31">
        <f t="shared" si="62"/>
        <v>1075916.8</v>
      </c>
      <c r="O218" s="23">
        <v>0</v>
      </c>
      <c r="P218" s="24">
        <f>F218*O218</f>
        <v>0</v>
      </c>
      <c r="Q218" s="27"/>
      <c r="R218" s="31">
        <f t="shared" si="63"/>
        <v>0</v>
      </c>
      <c r="S218" s="42">
        <v>0.8</v>
      </c>
      <c r="T218" s="45">
        <f t="shared" si="64"/>
        <v>0.8</v>
      </c>
      <c r="U218" s="10">
        <f t="shared" si="65"/>
        <v>1075916.8</v>
      </c>
      <c r="V218" s="46">
        <f t="shared" si="66"/>
        <v>268979.19999999995</v>
      </c>
      <c r="W218" s="11">
        <f t="shared" si="67"/>
        <v>0.8</v>
      </c>
      <c r="X218" s="43">
        <v>0.8</v>
      </c>
      <c r="Y218" s="43">
        <f t="shared" si="68"/>
        <v>0</v>
      </c>
    </row>
    <row r="219" spans="1:25" s="3" customFormat="1" ht="15" customHeight="1">
      <c r="A219" s="6" t="s">
        <v>129</v>
      </c>
      <c r="B219" s="14"/>
      <c r="C219" s="17" t="s">
        <v>289</v>
      </c>
      <c r="D219" s="18"/>
      <c r="E219" s="27"/>
      <c r="F219" s="19"/>
      <c r="G219" s="23">
        <v>0</v>
      </c>
      <c r="H219" s="24"/>
      <c r="I219" s="23">
        <v>0</v>
      </c>
      <c r="J219" s="24"/>
      <c r="K219" s="32">
        <v>0.1</v>
      </c>
      <c r="L219" s="24">
        <f>+K219*F218</f>
        <v>134489.60000000001</v>
      </c>
      <c r="M219" s="27">
        <v>0.1</v>
      </c>
      <c r="N219" s="31">
        <f>M219*F218</f>
        <v>134489.60000000001</v>
      </c>
      <c r="O219" s="23">
        <v>0.1</v>
      </c>
      <c r="P219" s="24">
        <f>+O219*F218</f>
        <v>134489.60000000001</v>
      </c>
      <c r="Q219" s="27">
        <v>0.1</v>
      </c>
      <c r="R219" s="31">
        <f>Q219*F218</f>
        <v>134489.60000000001</v>
      </c>
      <c r="S219" s="42">
        <v>0.2</v>
      </c>
      <c r="T219" s="45">
        <f t="shared" si="64"/>
        <v>0.2</v>
      </c>
      <c r="U219" s="10">
        <f t="shared" si="65"/>
        <v>268979.20000000001</v>
      </c>
      <c r="V219" s="46">
        <f t="shared" si="66"/>
        <v>-268979.20000000001</v>
      </c>
      <c r="W219" s="11">
        <f t="shared" si="67"/>
        <v>0.2</v>
      </c>
      <c r="X219" s="43">
        <v>0.2</v>
      </c>
      <c r="Y219" s="43">
        <f t="shared" si="68"/>
        <v>0</v>
      </c>
    </row>
    <row r="220" spans="1:25" s="3" customFormat="1" ht="15" customHeight="1">
      <c r="A220" s="6" t="s">
        <v>129</v>
      </c>
      <c r="B220" s="14"/>
      <c r="C220" s="17" t="s">
        <v>290</v>
      </c>
      <c r="D220" s="18"/>
      <c r="E220" s="27">
        <v>0.01</v>
      </c>
      <c r="F220" s="19">
        <f>+E220*$D$205</f>
        <v>672448</v>
      </c>
      <c r="G220" s="23">
        <v>0</v>
      </c>
      <c r="H220" s="24"/>
      <c r="I220" s="23">
        <v>0</v>
      </c>
      <c r="J220" s="24"/>
      <c r="K220" s="32">
        <v>0.8</v>
      </c>
      <c r="L220" s="24">
        <f>+K220*F220</f>
        <v>537958.40000000002</v>
      </c>
      <c r="M220" s="27">
        <v>0.8</v>
      </c>
      <c r="N220" s="31">
        <f t="shared" si="62"/>
        <v>537958.40000000002</v>
      </c>
      <c r="O220" s="23">
        <v>0</v>
      </c>
      <c r="P220" s="24">
        <f>F220*O220</f>
        <v>0</v>
      </c>
      <c r="Q220" s="27"/>
      <c r="R220" s="31">
        <f t="shared" si="63"/>
        <v>0</v>
      </c>
      <c r="S220" s="42">
        <v>0.8</v>
      </c>
      <c r="T220" s="45">
        <f t="shared" si="64"/>
        <v>0.8</v>
      </c>
      <c r="U220" s="10">
        <f t="shared" si="65"/>
        <v>537958.40000000002</v>
      </c>
      <c r="V220" s="46">
        <f t="shared" si="66"/>
        <v>134489.59999999998</v>
      </c>
      <c r="W220" s="11">
        <f t="shared" si="67"/>
        <v>0.8</v>
      </c>
      <c r="X220" s="43">
        <v>0.8</v>
      </c>
      <c r="Y220" s="43">
        <f t="shared" si="68"/>
        <v>0</v>
      </c>
    </row>
    <row r="221" spans="1:25" s="3" customFormat="1" ht="15" customHeight="1">
      <c r="A221" s="6" t="s">
        <v>129</v>
      </c>
      <c r="B221" s="14"/>
      <c r="C221" s="17" t="s">
        <v>291</v>
      </c>
      <c r="D221" s="18"/>
      <c r="E221" s="27"/>
      <c r="F221" s="19"/>
      <c r="G221" s="23">
        <v>0</v>
      </c>
      <c r="H221" s="24"/>
      <c r="I221" s="23">
        <v>0</v>
      </c>
      <c r="J221" s="24"/>
      <c r="K221" s="32">
        <v>0.1</v>
      </c>
      <c r="L221" s="24">
        <f>+K221*F220</f>
        <v>67244.800000000003</v>
      </c>
      <c r="M221" s="27">
        <v>0.1</v>
      </c>
      <c r="N221" s="31">
        <f>M221*F220</f>
        <v>67244.800000000003</v>
      </c>
      <c r="O221" s="23">
        <v>0.1</v>
      </c>
      <c r="P221" s="24">
        <f>+O221*F220</f>
        <v>67244.800000000003</v>
      </c>
      <c r="Q221" s="27">
        <v>0.1</v>
      </c>
      <c r="R221" s="31">
        <f>Q221*F220</f>
        <v>67244.800000000003</v>
      </c>
      <c r="S221" s="42">
        <v>0.2</v>
      </c>
      <c r="T221" s="45">
        <f t="shared" si="64"/>
        <v>0.2</v>
      </c>
      <c r="U221" s="10">
        <f t="shared" si="65"/>
        <v>134489.60000000001</v>
      </c>
      <c r="V221" s="46">
        <f t="shared" si="66"/>
        <v>-134489.60000000001</v>
      </c>
      <c r="W221" s="11">
        <f t="shared" si="67"/>
        <v>0.2</v>
      </c>
      <c r="X221" s="43">
        <v>0.2</v>
      </c>
      <c r="Y221" s="43">
        <f t="shared" si="68"/>
        <v>0</v>
      </c>
    </row>
    <row r="222" spans="1:25" s="3" customFormat="1" ht="15" customHeight="1">
      <c r="A222" s="6" t="s">
        <v>129</v>
      </c>
      <c r="B222" s="14"/>
      <c r="C222" s="17" t="s">
        <v>292</v>
      </c>
      <c r="D222" s="18"/>
      <c r="E222" s="27">
        <v>0.01</v>
      </c>
      <c r="F222" s="19">
        <f>+E222*$D$205</f>
        <v>672448</v>
      </c>
      <c r="G222" s="23">
        <v>0.4</v>
      </c>
      <c r="H222" s="24">
        <f>+G222*F222</f>
        <v>268979.20000000001</v>
      </c>
      <c r="I222" s="23">
        <v>0.3</v>
      </c>
      <c r="J222" s="24">
        <f>+I222*F222</f>
        <v>201734.39999999999</v>
      </c>
      <c r="K222" s="32">
        <v>0.1</v>
      </c>
      <c r="L222" s="24">
        <f>+K222*F222</f>
        <v>67244.800000000003</v>
      </c>
      <c r="M222" s="27">
        <v>0</v>
      </c>
      <c r="N222" s="31">
        <f t="shared" si="62"/>
        <v>0</v>
      </c>
      <c r="O222" s="23">
        <v>0</v>
      </c>
      <c r="P222" s="24">
        <f>F222*O222</f>
        <v>0</v>
      </c>
      <c r="Q222" s="27"/>
      <c r="R222" s="31">
        <f t="shared" si="63"/>
        <v>0</v>
      </c>
      <c r="S222" s="42">
        <v>0.8</v>
      </c>
      <c r="T222" s="45">
        <f t="shared" si="64"/>
        <v>0.79999999999999993</v>
      </c>
      <c r="U222" s="10">
        <f t="shared" si="65"/>
        <v>537958.40000000002</v>
      </c>
      <c r="V222" s="46">
        <f t="shared" si="66"/>
        <v>134489.59999999998</v>
      </c>
      <c r="W222" s="11">
        <f t="shared" si="67"/>
        <v>0.7</v>
      </c>
      <c r="X222" s="43">
        <v>0.7</v>
      </c>
      <c r="Y222" s="43">
        <f t="shared" si="68"/>
        <v>0</v>
      </c>
    </row>
    <row r="223" spans="1:25" s="3" customFormat="1" ht="15" customHeight="1">
      <c r="A223" s="6" t="s">
        <v>129</v>
      </c>
      <c r="B223" s="14"/>
      <c r="C223" s="17" t="s">
        <v>293</v>
      </c>
      <c r="D223" s="18"/>
      <c r="E223" s="27"/>
      <c r="F223" s="19"/>
      <c r="G223" s="23">
        <v>0.1</v>
      </c>
      <c r="H223" s="24">
        <f>+G223*F222</f>
        <v>67244.800000000003</v>
      </c>
      <c r="I223" s="23">
        <v>0.04</v>
      </c>
      <c r="J223" s="24">
        <f>+I223*F222</f>
        <v>26897.920000000002</v>
      </c>
      <c r="K223" s="32">
        <v>0.06</v>
      </c>
      <c r="L223" s="24">
        <f>+K223*F222</f>
        <v>40346.879999999997</v>
      </c>
      <c r="M223" s="27">
        <v>0</v>
      </c>
      <c r="N223" s="31">
        <f>M223*F222</f>
        <v>0</v>
      </c>
      <c r="O223" s="23">
        <v>0</v>
      </c>
      <c r="P223" s="24">
        <f>F222*O223</f>
        <v>0</v>
      </c>
      <c r="Q223" s="27"/>
      <c r="R223" s="31">
        <f t="shared" si="63"/>
        <v>0</v>
      </c>
      <c r="S223" s="42">
        <v>0.2</v>
      </c>
      <c r="T223" s="45">
        <f t="shared" si="64"/>
        <v>0.2</v>
      </c>
      <c r="U223" s="10">
        <f t="shared" si="65"/>
        <v>134489.60000000001</v>
      </c>
      <c r="V223" s="46">
        <f t="shared" si="66"/>
        <v>-134489.60000000001</v>
      </c>
      <c r="W223" s="11">
        <f t="shared" si="67"/>
        <v>0.14000000000000001</v>
      </c>
      <c r="X223" s="43">
        <v>0.14000000000000001</v>
      </c>
      <c r="Y223" s="43">
        <f t="shared" si="68"/>
        <v>0</v>
      </c>
    </row>
    <row r="224" spans="1:25" s="3" customFormat="1" ht="15" customHeight="1">
      <c r="A224" s="6" t="s">
        <v>129</v>
      </c>
      <c r="B224" s="14"/>
      <c r="C224" s="17" t="s">
        <v>294</v>
      </c>
      <c r="D224" s="18"/>
      <c r="E224" s="27">
        <v>0.01</v>
      </c>
      <c r="F224" s="19">
        <f>+E224*$D$205</f>
        <v>672448</v>
      </c>
      <c r="G224" s="23">
        <v>0</v>
      </c>
      <c r="H224" s="24">
        <f>+G224*F224</f>
        <v>0</v>
      </c>
      <c r="I224" s="23">
        <v>0</v>
      </c>
      <c r="J224" s="24"/>
      <c r="K224" s="32">
        <v>0.8</v>
      </c>
      <c r="L224" s="24">
        <f>+K224*F224</f>
        <v>537958.40000000002</v>
      </c>
      <c r="M224" s="27">
        <v>0.8</v>
      </c>
      <c r="N224" s="31">
        <f t="shared" si="62"/>
        <v>537958.40000000002</v>
      </c>
      <c r="O224" s="23">
        <v>0</v>
      </c>
      <c r="P224" s="24">
        <f>F224*O224</f>
        <v>0</v>
      </c>
      <c r="Q224" s="27"/>
      <c r="R224" s="31">
        <f t="shared" si="63"/>
        <v>0</v>
      </c>
      <c r="S224" s="42">
        <v>0.8</v>
      </c>
      <c r="T224" s="45">
        <f t="shared" si="64"/>
        <v>0.8</v>
      </c>
      <c r="U224" s="10">
        <f t="shared" si="65"/>
        <v>537958.40000000002</v>
      </c>
      <c r="V224" s="46">
        <f t="shared" si="66"/>
        <v>134489.59999999998</v>
      </c>
      <c r="W224" s="11">
        <f t="shared" si="67"/>
        <v>0.8</v>
      </c>
      <c r="X224" s="43">
        <v>0.8</v>
      </c>
      <c r="Y224" s="43">
        <f t="shared" si="68"/>
        <v>0</v>
      </c>
    </row>
    <row r="225" spans="1:25" s="3" customFormat="1" ht="15" customHeight="1">
      <c r="A225" s="6" t="s">
        <v>129</v>
      </c>
      <c r="B225" s="14"/>
      <c r="C225" s="17" t="s">
        <v>295</v>
      </c>
      <c r="D225" s="18"/>
      <c r="E225" s="27"/>
      <c r="F225" s="19"/>
      <c r="G225" s="23">
        <v>0</v>
      </c>
      <c r="H225" s="24"/>
      <c r="I225" s="23">
        <v>0</v>
      </c>
      <c r="J225" s="24">
        <f>+I225*F224</f>
        <v>0</v>
      </c>
      <c r="K225" s="32">
        <v>0</v>
      </c>
      <c r="L225" s="24">
        <f>+K225*F224</f>
        <v>0</v>
      </c>
      <c r="M225" s="27">
        <v>0</v>
      </c>
      <c r="N225" s="31">
        <f t="shared" si="62"/>
        <v>0</v>
      </c>
      <c r="O225" s="23">
        <v>0.2</v>
      </c>
      <c r="P225" s="24">
        <f>F224*O225</f>
        <v>134489.60000000001</v>
      </c>
      <c r="Q225" s="27">
        <v>0.2</v>
      </c>
      <c r="R225" s="31">
        <f>Q225*F224</f>
        <v>134489.60000000001</v>
      </c>
      <c r="S225" s="42">
        <v>0.2</v>
      </c>
      <c r="T225" s="45">
        <f t="shared" si="64"/>
        <v>0.2</v>
      </c>
      <c r="U225" s="10">
        <f t="shared" si="65"/>
        <v>134489.60000000001</v>
      </c>
      <c r="V225" s="46">
        <f t="shared" si="66"/>
        <v>-134489.60000000001</v>
      </c>
      <c r="W225" s="11">
        <f t="shared" si="67"/>
        <v>0.2</v>
      </c>
      <c r="X225" s="43">
        <v>0.2</v>
      </c>
      <c r="Y225" s="43">
        <f t="shared" si="68"/>
        <v>0</v>
      </c>
    </row>
    <row r="226" spans="1:25" s="3" customFormat="1" ht="15" customHeight="1">
      <c r="A226" s="6" t="s">
        <v>129</v>
      </c>
      <c r="B226" s="14" t="s">
        <v>296</v>
      </c>
      <c r="C226" s="20" t="s">
        <v>297</v>
      </c>
      <c r="D226" s="18"/>
      <c r="E226" s="27">
        <v>0.02</v>
      </c>
      <c r="F226" s="19">
        <f>+E226*$D$205</f>
        <v>1344896</v>
      </c>
      <c r="G226" s="23">
        <v>0</v>
      </c>
      <c r="H226" s="24">
        <f>+G226*$F226</f>
        <v>0</v>
      </c>
      <c r="I226" s="23">
        <v>0</v>
      </c>
      <c r="J226" s="24">
        <f>+I226*$F226</f>
        <v>0</v>
      </c>
      <c r="K226" s="32">
        <v>0</v>
      </c>
      <c r="L226" s="24">
        <f>+K226*$F226</f>
        <v>0</v>
      </c>
      <c r="M226" s="27">
        <v>0</v>
      </c>
      <c r="N226" s="31">
        <f t="shared" si="62"/>
        <v>0</v>
      </c>
      <c r="O226" s="23">
        <v>1</v>
      </c>
      <c r="P226" s="24">
        <f>+O226*$F226</f>
        <v>1344896</v>
      </c>
      <c r="Q226" s="27">
        <v>0.4</v>
      </c>
      <c r="R226" s="31">
        <f t="shared" si="63"/>
        <v>537958.40000000002</v>
      </c>
      <c r="S226" s="42">
        <v>1</v>
      </c>
      <c r="T226" s="45">
        <f t="shared" si="64"/>
        <v>1</v>
      </c>
      <c r="U226" s="10">
        <f t="shared" si="65"/>
        <v>1344896</v>
      </c>
      <c r="V226" s="46">
        <f t="shared" si="66"/>
        <v>0</v>
      </c>
      <c r="W226" s="11">
        <f t="shared" si="67"/>
        <v>0.4</v>
      </c>
      <c r="X226" s="43">
        <v>0.4</v>
      </c>
      <c r="Y226" s="43">
        <f t="shared" si="68"/>
        <v>0</v>
      </c>
    </row>
    <row r="227" spans="1:25" s="3" customFormat="1" ht="15" customHeight="1">
      <c r="A227" s="6" t="s">
        <v>298</v>
      </c>
      <c r="B227" s="14" t="s">
        <v>299</v>
      </c>
      <c r="C227" s="20" t="s">
        <v>300</v>
      </c>
      <c r="D227" s="18"/>
      <c r="E227" s="27">
        <v>0.02</v>
      </c>
      <c r="F227" s="19">
        <f>+E227*$D$205</f>
        <v>1344896</v>
      </c>
      <c r="G227" s="23">
        <v>0</v>
      </c>
      <c r="H227" s="24">
        <f>+G227*$F227</f>
        <v>0</v>
      </c>
      <c r="I227" s="23">
        <v>0</v>
      </c>
      <c r="J227" s="24">
        <f>+I227*$F227</f>
        <v>0</v>
      </c>
      <c r="K227" s="32">
        <v>0</v>
      </c>
      <c r="L227" s="24">
        <f>+K227*$F227</f>
        <v>0</v>
      </c>
      <c r="M227" s="27">
        <v>0</v>
      </c>
      <c r="N227" s="31">
        <f t="shared" si="62"/>
        <v>0</v>
      </c>
      <c r="O227" s="23">
        <v>1</v>
      </c>
      <c r="P227" s="24">
        <f>+O227*$F227</f>
        <v>1344896</v>
      </c>
      <c r="Q227" s="27"/>
      <c r="R227" s="31">
        <f t="shared" si="63"/>
        <v>0</v>
      </c>
      <c r="S227" s="42">
        <v>1</v>
      </c>
      <c r="T227" s="45">
        <f t="shared" si="64"/>
        <v>1</v>
      </c>
      <c r="U227" s="10">
        <f t="shared" si="65"/>
        <v>1344896</v>
      </c>
      <c r="V227" s="46">
        <f t="shared" si="66"/>
        <v>0</v>
      </c>
      <c r="W227" s="11">
        <f t="shared" si="67"/>
        <v>0</v>
      </c>
      <c r="X227" s="43">
        <v>0</v>
      </c>
      <c r="Y227" s="43">
        <f t="shared" si="68"/>
        <v>0</v>
      </c>
    </row>
    <row r="228" spans="1:25" s="3" customFormat="1" ht="15" customHeight="1">
      <c r="A228" s="6"/>
      <c r="B228" s="14" t="s">
        <v>114</v>
      </c>
      <c r="C228" s="20" t="s">
        <v>108</v>
      </c>
      <c r="D228" s="18"/>
      <c r="E228" s="27"/>
      <c r="F228" s="19"/>
      <c r="G228" s="23">
        <v>0</v>
      </c>
      <c r="H228" s="24"/>
      <c r="I228" s="23">
        <v>0</v>
      </c>
      <c r="J228" s="24"/>
      <c r="K228" s="32">
        <v>0</v>
      </c>
      <c r="L228" s="24"/>
      <c r="M228" s="27">
        <v>0</v>
      </c>
      <c r="N228" s="31">
        <f t="shared" si="62"/>
        <v>0</v>
      </c>
      <c r="O228" s="23">
        <v>0</v>
      </c>
      <c r="P228" s="24"/>
      <c r="Q228" s="27"/>
      <c r="R228" s="31">
        <f t="shared" si="63"/>
        <v>0</v>
      </c>
      <c r="S228" s="42"/>
      <c r="T228" s="45">
        <f t="shared" si="64"/>
        <v>0</v>
      </c>
      <c r="U228" s="10">
        <f t="shared" si="65"/>
        <v>0</v>
      </c>
      <c r="V228" s="46">
        <f t="shared" si="66"/>
        <v>0</v>
      </c>
      <c r="W228" s="11">
        <f t="shared" si="67"/>
        <v>0</v>
      </c>
      <c r="X228" s="43">
        <v>0</v>
      </c>
      <c r="Y228" s="43">
        <f t="shared" si="68"/>
        <v>0</v>
      </c>
    </row>
    <row r="229" spans="1:25" s="3" customFormat="1" ht="15" customHeight="1">
      <c r="A229" s="6"/>
      <c r="B229" s="14"/>
      <c r="C229" s="20" t="s">
        <v>115</v>
      </c>
      <c r="D229" s="18"/>
      <c r="E229" s="27"/>
      <c r="F229" s="19"/>
      <c r="G229" s="23">
        <v>0</v>
      </c>
      <c r="H229" s="24"/>
      <c r="I229" s="23">
        <v>0</v>
      </c>
      <c r="J229" s="24"/>
      <c r="K229" s="32">
        <v>0</v>
      </c>
      <c r="L229" s="24"/>
      <c r="M229" s="27">
        <v>0</v>
      </c>
      <c r="N229" s="31">
        <f t="shared" si="62"/>
        <v>0</v>
      </c>
      <c r="O229" s="23">
        <v>0</v>
      </c>
      <c r="P229" s="24"/>
      <c r="Q229" s="27"/>
      <c r="R229" s="31">
        <f t="shared" si="63"/>
        <v>0</v>
      </c>
      <c r="S229" s="42"/>
      <c r="T229" s="45">
        <f t="shared" si="64"/>
        <v>0</v>
      </c>
      <c r="U229" s="10">
        <f t="shared" si="65"/>
        <v>0</v>
      </c>
      <c r="V229" s="46">
        <f t="shared" si="66"/>
        <v>0</v>
      </c>
      <c r="W229" s="11">
        <f t="shared" si="67"/>
        <v>0</v>
      </c>
      <c r="X229" s="43">
        <v>0</v>
      </c>
      <c r="Y229" s="43">
        <f t="shared" si="68"/>
        <v>0</v>
      </c>
    </row>
    <row r="230" spans="1:25" s="3" customFormat="1" ht="15" customHeight="1">
      <c r="A230" s="6" t="s">
        <v>19</v>
      </c>
      <c r="B230" s="14"/>
      <c r="C230" s="17" t="s">
        <v>110</v>
      </c>
      <c r="D230" s="18"/>
      <c r="E230" s="27">
        <v>0.02</v>
      </c>
      <c r="F230" s="19">
        <f>+E230*$D$205</f>
        <v>1344896</v>
      </c>
      <c r="G230" s="23">
        <v>0</v>
      </c>
      <c r="H230" s="24">
        <f>+G230*F230</f>
        <v>0</v>
      </c>
      <c r="I230" s="23">
        <v>1</v>
      </c>
      <c r="J230" s="24">
        <f>+I230*F230</f>
        <v>1344896</v>
      </c>
      <c r="K230" s="32">
        <v>0</v>
      </c>
      <c r="L230" s="24"/>
      <c r="M230" s="27">
        <v>0</v>
      </c>
      <c r="N230" s="31">
        <f t="shared" si="62"/>
        <v>0</v>
      </c>
      <c r="O230" s="23">
        <v>0</v>
      </c>
      <c r="P230" s="24"/>
      <c r="Q230" s="27"/>
      <c r="R230" s="31">
        <f t="shared" si="63"/>
        <v>0</v>
      </c>
      <c r="S230" s="42">
        <v>1</v>
      </c>
      <c r="T230" s="45">
        <f t="shared" si="64"/>
        <v>1</v>
      </c>
      <c r="U230" s="10">
        <f t="shared" si="65"/>
        <v>1344896</v>
      </c>
      <c r="V230" s="46">
        <f t="shared" si="66"/>
        <v>0</v>
      </c>
      <c r="W230" s="11">
        <f t="shared" si="67"/>
        <v>1</v>
      </c>
      <c r="X230" s="43">
        <v>1</v>
      </c>
      <c r="Y230" s="43">
        <f t="shared" si="68"/>
        <v>0</v>
      </c>
    </row>
    <row r="231" spans="1:25" s="3" customFormat="1" ht="15" customHeight="1">
      <c r="A231" s="6" t="s">
        <v>19</v>
      </c>
      <c r="B231" s="14"/>
      <c r="C231" s="17" t="s">
        <v>111</v>
      </c>
      <c r="D231" s="18"/>
      <c r="E231" s="27">
        <v>0.02</v>
      </c>
      <c r="F231" s="19">
        <f t="shared" ref="F231:F233" si="71">+E231*$D$205</f>
        <v>1344896</v>
      </c>
      <c r="G231" s="23">
        <v>0</v>
      </c>
      <c r="H231" s="24">
        <f>+G231*F231</f>
        <v>0</v>
      </c>
      <c r="I231" s="23">
        <v>1</v>
      </c>
      <c r="J231" s="24">
        <f>+I231*F231</f>
        <v>1344896</v>
      </c>
      <c r="K231" s="32">
        <v>0</v>
      </c>
      <c r="L231" s="24"/>
      <c r="M231" s="27">
        <v>0</v>
      </c>
      <c r="N231" s="31">
        <f t="shared" si="62"/>
        <v>0</v>
      </c>
      <c r="O231" s="23">
        <v>0</v>
      </c>
      <c r="P231" s="24"/>
      <c r="Q231" s="27"/>
      <c r="R231" s="31">
        <f t="shared" si="63"/>
        <v>0</v>
      </c>
      <c r="S231" s="42">
        <v>1</v>
      </c>
      <c r="T231" s="45">
        <f t="shared" si="64"/>
        <v>1</v>
      </c>
      <c r="U231" s="10">
        <f t="shared" si="65"/>
        <v>1344896</v>
      </c>
      <c r="V231" s="46">
        <f t="shared" si="66"/>
        <v>0</v>
      </c>
      <c r="W231" s="11">
        <f t="shared" si="67"/>
        <v>1</v>
      </c>
      <c r="X231" s="43">
        <v>1</v>
      </c>
      <c r="Y231" s="43">
        <f t="shared" si="68"/>
        <v>0</v>
      </c>
    </row>
    <row r="232" spans="1:25" ht="15" customHeight="1">
      <c r="A232" s="22" t="s">
        <v>19</v>
      </c>
      <c r="B232" s="14"/>
      <c r="C232" s="17" t="s">
        <v>112</v>
      </c>
      <c r="D232" s="18"/>
      <c r="E232" s="27">
        <v>0.02</v>
      </c>
      <c r="F232" s="19">
        <f t="shared" si="71"/>
        <v>1344896</v>
      </c>
      <c r="G232" s="23">
        <v>0</v>
      </c>
      <c r="H232" s="24"/>
      <c r="I232" s="23">
        <v>1</v>
      </c>
      <c r="J232" s="24">
        <f>+I232*F232</f>
        <v>1344896</v>
      </c>
      <c r="K232" s="32">
        <v>0</v>
      </c>
      <c r="L232" s="24"/>
      <c r="M232" s="27">
        <v>0</v>
      </c>
      <c r="N232" s="31">
        <f t="shared" si="62"/>
        <v>0</v>
      </c>
      <c r="O232" s="23">
        <v>0</v>
      </c>
      <c r="P232" s="24"/>
      <c r="Q232" s="27"/>
      <c r="R232" s="31">
        <f t="shared" si="63"/>
        <v>0</v>
      </c>
      <c r="S232" s="41">
        <v>1</v>
      </c>
      <c r="T232" s="43">
        <f t="shared" si="64"/>
        <v>1</v>
      </c>
      <c r="U232" s="12">
        <f t="shared" si="65"/>
        <v>1344896</v>
      </c>
      <c r="V232" s="44">
        <f t="shared" si="66"/>
        <v>0</v>
      </c>
      <c r="W232" s="11">
        <f t="shared" si="67"/>
        <v>1</v>
      </c>
      <c r="X232" s="43">
        <v>1</v>
      </c>
      <c r="Y232" s="43">
        <f t="shared" si="68"/>
        <v>0</v>
      </c>
    </row>
    <row r="233" spans="1:25" ht="15" customHeight="1">
      <c r="A233" s="22" t="s">
        <v>19</v>
      </c>
      <c r="B233" s="14"/>
      <c r="C233" s="17" t="s">
        <v>113</v>
      </c>
      <c r="D233" s="18"/>
      <c r="E233" s="27">
        <v>0.02</v>
      </c>
      <c r="F233" s="19">
        <f t="shared" si="71"/>
        <v>1344896</v>
      </c>
      <c r="G233" s="23">
        <v>0</v>
      </c>
      <c r="H233" s="24"/>
      <c r="I233" s="23">
        <v>1</v>
      </c>
      <c r="J233" s="24">
        <f>+I233*F233</f>
        <v>1344896</v>
      </c>
      <c r="K233" s="32">
        <v>0</v>
      </c>
      <c r="L233" s="24"/>
      <c r="M233" s="27">
        <v>0</v>
      </c>
      <c r="N233" s="31">
        <f t="shared" si="62"/>
        <v>0</v>
      </c>
      <c r="O233" s="23">
        <v>0</v>
      </c>
      <c r="P233" s="24"/>
      <c r="Q233" s="27"/>
      <c r="R233" s="31">
        <f t="shared" si="63"/>
        <v>0</v>
      </c>
      <c r="S233" s="41">
        <v>1</v>
      </c>
      <c r="T233" s="43">
        <f t="shared" si="64"/>
        <v>1</v>
      </c>
      <c r="U233" s="12">
        <f t="shared" si="65"/>
        <v>1344896</v>
      </c>
      <c r="V233" s="44">
        <f t="shared" si="66"/>
        <v>0</v>
      </c>
      <c r="W233" s="11">
        <f t="shared" si="67"/>
        <v>1</v>
      </c>
      <c r="X233" s="43">
        <v>1</v>
      </c>
      <c r="Y233" s="43">
        <f t="shared" si="68"/>
        <v>0</v>
      </c>
    </row>
    <row r="234" spans="1:25" ht="21.95" customHeight="1">
      <c r="B234" s="14" t="s">
        <v>13</v>
      </c>
      <c r="C234" s="20" t="s">
        <v>283</v>
      </c>
      <c r="D234" s="18"/>
      <c r="E234" s="27"/>
      <c r="F234" s="14"/>
      <c r="G234" s="32"/>
      <c r="H234" s="14"/>
      <c r="I234" s="32"/>
      <c r="J234" s="14"/>
      <c r="K234" s="14">
        <v>0</v>
      </c>
      <c r="L234" s="14"/>
      <c r="M234" s="29">
        <v>0</v>
      </c>
      <c r="N234" s="30">
        <f t="shared" si="62"/>
        <v>0</v>
      </c>
      <c r="O234" s="14">
        <v>0</v>
      </c>
      <c r="P234" s="14"/>
      <c r="Q234" s="29"/>
      <c r="R234" s="30">
        <f t="shared" si="63"/>
        <v>0</v>
      </c>
      <c r="S234" s="50"/>
      <c r="T234" s="43">
        <f t="shared" si="64"/>
        <v>0</v>
      </c>
      <c r="U234" s="12">
        <f t="shared" si="65"/>
        <v>0</v>
      </c>
      <c r="V234" s="44">
        <f t="shared" si="66"/>
        <v>0</v>
      </c>
      <c r="W234" s="11">
        <f t="shared" si="67"/>
        <v>0</v>
      </c>
      <c r="X234" s="43">
        <v>0</v>
      </c>
      <c r="Y234" s="43">
        <f t="shared" si="68"/>
        <v>0</v>
      </c>
    </row>
    <row r="235" spans="1:25" ht="15" customHeight="1">
      <c r="B235" s="14"/>
      <c r="C235" s="20" t="s">
        <v>115</v>
      </c>
      <c r="D235" s="18"/>
      <c r="E235" s="27"/>
      <c r="F235" s="19"/>
      <c r="G235" s="23">
        <v>0</v>
      </c>
      <c r="H235" s="24"/>
      <c r="I235" s="23">
        <v>0</v>
      </c>
      <c r="J235" s="24"/>
      <c r="K235" s="32">
        <v>0</v>
      </c>
      <c r="L235" s="24"/>
      <c r="M235" s="27">
        <v>0</v>
      </c>
      <c r="N235" s="31">
        <f t="shared" si="62"/>
        <v>0</v>
      </c>
      <c r="O235" s="23">
        <v>0</v>
      </c>
      <c r="P235" s="24"/>
      <c r="Q235" s="27"/>
      <c r="R235" s="31">
        <f t="shared" si="63"/>
        <v>0</v>
      </c>
      <c r="S235" s="41"/>
      <c r="T235" s="43">
        <f t="shared" si="64"/>
        <v>0</v>
      </c>
      <c r="U235" s="12">
        <f t="shared" si="65"/>
        <v>0</v>
      </c>
      <c r="V235" s="44">
        <f t="shared" si="66"/>
        <v>0</v>
      </c>
      <c r="W235" s="11">
        <f t="shared" si="67"/>
        <v>0</v>
      </c>
      <c r="X235" s="43">
        <v>0</v>
      </c>
      <c r="Y235" s="43">
        <f t="shared" si="68"/>
        <v>0</v>
      </c>
    </row>
    <row r="236" spans="1:25" ht="15" customHeight="1">
      <c r="A236" s="22" t="s">
        <v>129</v>
      </c>
      <c r="B236" s="14"/>
      <c r="C236" s="17" t="s">
        <v>284</v>
      </c>
      <c r="D236" s="18"/>
      <c r="E236" s="27">
        <v>0.02</v>
      </c>
      <c r="F236" s="19">
        <f>+E236*$D$205</f>
        <v>1344896</v>
      </c>
      <c r="G236" s="23">
        <v>0</v>
      </c>
      <c r="H236" s="24"/>
      <c r="I236" s="23">
        <v>0.8</v>
      </c>
      <c r="J236" s="24">
        <f>+I236*F236</f>
        <v>1075916.8</v>
      </c>
      <c r="K236" s="32">
        <v>0</v>
      </c>
      <c r="L236" s="24"/>
      <c r="M236" s="27">
        <v>0</v>
      </c>
      <c r="N236" s="31">
        <f t="shared" si="62"/>
        <v>0</v>
      </c>
      <c r="O236" s="23">
        <v>0</v>
      </c>
      <c r="P236" s="24"/>
      <c r="Q236" s="27"/>
      <c r="R236" s="31">
        <f t="shared" si="63"/>
        <v>0</v>
      </c>
      <c r="S236" s="41">
        <v>0.8</v>
      </c>
      <c r="T236" s="43">
        <f t="shared" si="64"/>
        <v>0.8</v>
      </c>
      <c r="U236" s="12">
        <f t="shared" si="65"/>
        <v>1075916.8</v>
      </c>
      <c r="V236" s="44">
        <f t="shared" si="66"/>
        <v>268979.19999999995</v>
      </c>
      <c r="W236" s="11">
        <f t="shared" si="67"/>
        <v>0.8</v>
      </c>
      <c r="X236" s="43">
        <v>0.8</v>
      </c>
      <c r="Y236" s="43">
        <f t="shared" si="68"/>
        <v>0</v>
      </c>
    </row>
    <row r="237" spans="1:25" ht="15" customHeight="1">
      <c r="A237" s="22" t="s">
        <v>129</v>
      </c>
      <c r="B237" s="14"/>
      <c r="C237" s="17" t="s">
        <v>285</v>
      </c>
      <c r="D237" s="18"/>
      <c r="E237" s="27"/>
      <c r="F237" s="19"/>
      <c r="G237" s="23">
        <v>0</v>
      </c>
      <c r="H237" s="24"/>
      <c r="I237" s="23">
        <v>0.05</v>
      </c>
      <c r="J237" s="24">
        <f>I237*F236</f>
        <v>67244.800000000003</v>
      </c>
      <c r="K237" s="32">
        <v>0</v>
      </c>
      <c r="L237" s="24">
        <f>+K237*F236</f>
        <v>0</v>
      </c>
      <c r="M237" s="27">
        <v>0</v>
      </c>
      <c r="N237" s="31">
        <f t="shared" si="62"/>
        <v>0</v>
      </c>
      <c r="O237" s="23">
        <v>0.15</v>
      </c>
      <c r="P237" s="24">
        <f>F236*O237</f>
        <v>201734.39999999999</v>
      </c>
      <c r="Q237" s="27"/>
      <c r="R237" s="31">
        <f t="shared" si="63"/>
        <v>0</v>
      </c>
      <c r="S237" s="41">
        <v>0.2</v>
      </c>
      <c r="T237" s="43">
        <f t="shared" si="64"/>
        <v>0.2</v>
      </c>
      <c r="U237" s="12">
        <f t="shared" si="65"/>
        <v>268979.20000000001</v>
      </c>
      <c r="V237" s="44">
        <f t="shared" si="66"/>
        <v>-268979.20000000001</v>
      </c>
      <c r="W237" s="11">
        <f t="shared" si="67"/>
        <v>0.05</v>
      </c>
      <c r="X237" s="43">
        <v>0.05</v>
      </c>
      <c r="Y237" s="43">
        <f t="shared" si="68"/>
        <v>0</v>
      </c>
    </row>
    <row r="238" spans="1:25" s="3" customFormat="1" ht="15" customHeight="1">
      <c r="A238" s="6" t="s">
        <v>129</v>
      </c>
      <c r="B238" s="14"/>
      <c r="C238" s="17" t="s">
        <v>286</v>
      </c>
      <c r="D238" s="18"/>
      <c r="E238" s="27">
        <v>0.01</v>
      </c>
      <c r="F238" s="19">
        <f>+E238*$D$205</f>
        <v>672448</v>
      </c>
      <c r="G238" s="23">
        <v>0</v>
      </c>
      <c r="H238" s="24"/>
      <c r="I238" s="23">
        <v>0.7</v>
      </c>
      <c r="J238" s="24">
        <f>+I238*F238</f>
        <v>470713.59999999998</v>
      </c>
      <c r="K238" s="32">
        <v>0.1</v>
      </c>
      <c r="L238" s="24">
        <f>+K238*F238</f>
        <v>67244.800000000003</v>
      </c>
      <c r="M238" s="27">
        <v>0.08</v>
      </c>
      <c r="N238" s="31">
        <f t="shared" si="62"/>
        <v>53795.840000000004</v>
      </c>
      <c r="O238" s="23">
        <v>0</v>
      </c>
      <c r="P238" s="24">
        <f>F238*O238</f>
        <v>0</v>
      </c>
      <c r="Q238" s="27"/>
      <c r="R238" s="31">
        <f t="shared" si="63"/>
        <v>0</v>
      </c>
      <c r="S238" s="42">
        <v>0.8</v>
      </c>
      <c r="T238" s="45">
        <f t="shared" si="64"/>
        <v>0.79999999999999993</v>
      </c>
      <c r="U238" s="10">
        <f t="shared" si="65"/>
        <v>537958.40000000002</v>
      </c>
      <c r="V238" s="46">
        <f t="shared" si="66"/>
        <v>134489.59999999998</v>
      </c>
      <c r="W238" s="11">
        <f t="shared" si="67"/>
        <v>0.77999999999999992</v>
      </c>
      <c r="X238" s="43">
        <v>0.77999999999999992</v>
      </c>
      <c r="Y238" s="43">
        <f t="shared" si="68"/>
        <v>0</v>
      </c>
    </row>
    <row r="239" spans="1:25" s="3" customFormat="1" ht="15" customHeight="1">
      <c r="A239" s="6" t="s">
        <v>129</v>
      </c>
      <c r="B239" s="14"/>
      <c r="C239" s="17" t="s">
        <v>287</v>
      </c>
      <c r="D239" s="18"/>
      <c r="E239" s="27"/>
      <c r="F239" s="19"/>
      <c r="G239" s="23">
        <v>0</v>
      </c>
      <c r="H239" s="24"/>
      <c r="I239" s="23">
        <v>0.14000000000000001</v>
      </c>
      <c r="J239" s="24">
        <f>I239*F238</f>
        <v>94142.720000000016</v>
      </c>
      <c r="K239" s="32">
        <v>0.06</v>
      </c>
      <c r="L239" s="24">
        <f>+K239*F238</f>
        <v>40346.879999999997</v>
      </c>
      <c r="M239" s="27">
        <v>0.04</v>
      </c>
      <c r="N239" s="31">
        <f>M239*F238</f>
        <v>26897.920000000002</v>
      </c>
      <c r="O239" s="23">
        <v>0</v>
      </c>
      <c r="P239" s="24">
        <f>F238*O239</f>
        <v>0</v>
      </c>
      <c r="Q239" s="27"/>
      <c r="R239" s="31">
        <f t="shared" si="63"/>
        <v>0</v>
      </c>
      <c r="S239" s="42">
        <v>0.2</v>
      </c>
      <c r="T239" s="45">
        <f t="shared" si="64"/>
        <v>0.2</v>
      </c>
      <c r="U239" s="10">
        <f t="shared" si="65"/>
        <v>134489.60000000001</v>
      </c>
      <c r="V239" s="46">
        <f t="shared" si="66"/>
        <v>-134489.60000000001</v>
      </c>
      <c r="W239" s="11">
        <f t="shared" si="67"/>
        <v>0.18000000000000002</v>
      </c>
      <c r="X239" s="43">
        <v>0.18000000000000002</v>
      </c>
      <c r="Y239" s="43">
        <f t="shared" si="68"/>
        <v>0</v>
      </c>
    </row>
    <row r="240" spans="1:25" s="3" customFormat="1" ht="15" customHeight="1">
      <c r="A240" s="6" t="s">
        <v>129</v>
      </c>
      <c r="B240" s="14"/>
      <c r="C240" s="17" t="s">
        <v>288</v>
      </c>
      <c r="D240" s="18"/>
      <c r="E240" s="27">
        <v>0.02</v>
      </c>
      <c r="F240" s="19">
        <f>+E240*$D$205</f>
        <v>1344896</v>
      </c>
      <c r="G240" s="23">
        <v>0</v>
      </c>
      <c r="H240" s="24"/>
      <c r="I240" s="23">
        <v>0</v>
      </c>
      <c r="J240" s="24"/>
      <c r="K240" s="32">
        <v>0</v>
      </c>
      <c r="L240" s="24">
        <f>+K240*F240</f>
        <v>0</v>
      </c>
      <c r="M240" s="27">
        <v>0</v>
      </c>
      <c r="N240" s="31">
        <f t="shared" si="62"/>
        <v>0</v>
      </c>
      <c r="O240" s="23">
        <v>0.8</v>
      </c>
      <c r="P240" s="24">
        <f>+O240*F240</f>
        <v>1075916.8</v>
      </c>
      <c r="Q240" s="27"/>
      <c r="R240" s="31">
        <f t="shared" si="63"/>
        <v>0</v>
      </c>
      <c r="S240" s="42">
        <v>0.8</v>
      </c>
      <c r="T240" s="45">
        <f t="shared" si="64"/>
        <v>0.8</v>
      </c>
      <c r="U240" s="10">
        <f t="shared" si="65"/>
        <v>1075916.8</v>
      </c>
      <c r="V240" s="46">
        <f t="shared" si="66"/>
        <v>268979.19999999995</v>
      </c>
      <c r="W240" s="11">
        <f t="shared" si="67"/>
        <v>0</v>
      </c>
      <c r="X240" s="43">
        <v>0</v>
      </c>
      <c r="Y240" s="43">
        <f t="shared" si="68"/>
        <v>0</v>
      </c>
    </row>
    <row r="241" spans="1:25" s="3" customFormat="1" ht="15" customHeight="1">
      <c r="A241" s="6" t="s">
        <v>129</v>
      </c>
      <c r="B241" s="14"/>
      <c r="C241" s="17" t="s">
        <v>289</v>
      </c>
      <c r="D241" s="18"/>
      <c r="E241" s="27"/>
      <c r="F241" s="19"/>
      <c r="G241" s="23">
        <v>0</v>
      </c>
      <c r="H241" s="24"/>
      <c r="I241" s="23">
        <v>0</v>
      </c>
      <c r="J241" s="24"/>
      <c r="K241" s="32">
        <v>0</v>
      </c>
      <c r="L241" s="24"/>
      <c r="M241" s="27">
        <v>0</v>
      </c>
      <c r="N241" s="31">
        <f t="shared" si="62"/>
        <v>0</v>
      </c>
      <c r="O241" s="23">
        <v>0.2</v>
      </c>
      <c r="P241" s="24">
        <f>+O241*F240</f>
        <v>268979.20000000001</v>
      </c>
      <c r="Q241" s="27"/>
      <c r="R241" s="31">
        <f t="shared" si="63"/>
        <v>0</v>
      </c>
      <c r="S241" s="42">
        <v>0.2</v>
      </c>
      <c r="T241" s="45">
        <f t="shared" si="64"/>
        <v>0.2</v>
      </c>
      <c r="U241" s="10">
        <f t="shared" si="65"/>
        <v>268979.20000000001</v>
      </c>
      <c r="V241" s="46">
        <f t="shared" si="66"/>
        <v>-268979.20000000001</v>
      </c>
      <c r="W241" s="11">
        <f t="shared" si="67"/>
        <v>0</v>
      </c>
      <c r="X241" s="43">
        <v>0</v>
      </c>
      <c r="Y241" s="43">
        <f t="shared" si="68"/>
        <v>0</v>
      </c>
    </row>
    <row r="242" spans="1:25" s="3" customFormat="1" ht="15" customHeight="1">
      <c r="A242" s="6" t="s">
        <v>129</v>
      </c>
      <c r="B242" s="14"/>
      <c r="C242" s="17" t="s">
        <v>290</v>
      </c>
      <c r="D242" s="18"/>
      <c r="E242" s="27">
        <v>0.01</v>
      </c>
      <c r="F242" s="19">
        <f>+E242*$D$205</f>
        <v>672448</v>
      </c>
      <c r="G242" s="23">
        <v>0</v>
      </c>
      <c r="H242" s="24"/>
      <c r="I242" s="23">
        <v>0</v>
      </c>
      <c r="J242" s="24"/>
      <c r="K242" s="32">
        <v>0</v>
      </c>
      <c r="L242" s="24">
        <f>+K242*F242</f>
        <v>0</v>
      </c>
      <c r="M242" s="27">
        <v>0</v>
      </c>
      <c r="N242" s="31">
        <f t="shared" si="62"/>
        <v>0</v>
      </c>
      <c r="O242" s="23">
        <v>0.8</v>
      </c>
      <c r="P242" s="24">
        <f>F242*O242</f>
        <v>537958.40000000002</v>
      </c>
      <c r="Q242" s="27"/>
      <c r="R242" s="31">
        <f t="shared" si="63"/>
        <v>0</v>
      </c>
      <c r="S242" s="42">
        <v>0.8</v>
      </c>
      <c r="T242" s="45">
        <f t="shared" si="64"/>
        <v>0.8</v>
      </c>
      <c r="U242" s="10">
        <f t="shared" si="65"/>
        <v>537958.40000000002</v>
      </c>
      <c r="V242" s="46">
        <f t="shared" si="66"/>
        <v>134489.59999999998</v>
      </c>
      <c r="W242" s="11">
        <f t="shared" si="67"/>
        <v>0</v>
      </c>
      <c r="X242" s="43">
        <v>0</v>
      </c>
      <c r="Y242" s="43">
        <f t="shared" si="68"/>
        <v>0</v>
      </c>
    </row>
    <row r="243" spans="1:25" s="3" customFormat="1" ht="15" customHeight="1">
      <c r="A243" s="6" t="s">
        <v>129</v>
      </c>
      <c r="B243" s="14"/>
      <c r="C243" s="17" t="s">
        <v>291</v>
      </c>
      <c r="D243" s="18"/>
      <c r="E243" s="27"/>
      <c r="F243" s="19"/>
      <c r="G243" s="23">
        <v>0</v>
      </c>
      <c r="H243" s="24"/>
      <c r="I243" s="23">
        <v>0</v>
      </c>
      <c r="J243" s="24"/>
      <c r="K243" s="32">
        <v>0</v>
      </c>
      <c r="L243" s="24"/>
      <c r="M243" s="27">
        <v>0</v>
      </c>
      <c r="N243" s="31">
        <f t="shared" si="62"/>
        <v>0</v>
      </c>
      <c r="O243" s="23">
        <v>0.2</v>
      </c>
      <c r="P243" s="24">
        <f>+O243*F242</f>
        <v>134489.60000000001</v>
      </c>
      <c r="Q243" s="27"/>
      <c r="R243" s="31">
        <f t="shared" si="63"/>
        <v>0</v>
      </c>
      <c r="S243" s="42">
        <v>0.2</v>
      </c>
      <c r="T243" s="45">
        <f t="shared" si="64"/>
        <v>0.2</v>
      </c>
      <c r="U243" s="10">
        <f t="shared" si="65"/>
        <v>134489.60000000001</v>
      </c>
      <c r="V243" s="46">
        <f t="shared" si="66"/>
        <v>-134489.60000000001</v>
      </c>
      <c r="W243" s="11">
        <f t="shared" si="67"/>
        <v>0</v>
      </c>
      <c r="X243" s="43">
        <v>0</v>
      </c>
      <c r="Y243" s="43">
        <f t="shared" si="68"/>
        <v>0</v>
      </c>
    </row>
    <row r="244" spans="1:25" s="3" customFormat="1" ht="15" customHeight="1">
      <c r="A244" s="6" t="s">
        <v>129</v>
      </c>
      <c r="B244" s="14"/>
      <c r="C244" s="17" t="s">
        <v>292</v>
      </c>
      <c r="D244" s="18"/>
      <c r="E244" s="27">
        <v>0.01</v>
      </c>
      <c r="F244" s="19">
        <f>+E244*$D$205</f>
        <v>672448</v>
      </c>
      <c r="G244" s="23">
        <v>0.6</v>
      </c>
      <c r="H244" s="24">
        <f>+G244*F244</f>
        <v>403468.79999999999</v>
      </c>
      <c r="I244" s="23">
        <v>0.1</v>
      </c>
      <c r="J244" s="24">
        <f>+I244*F244</f>
        <v>67244.800000000003</v>
      </c>
      <c r="K244" s="32">
        <v>0.1</v>
      </c>
      <c r="L244" s="24">
        <f>+K244*F244</f>
        <v>67244.800000000003</v>
      </c>
      <c r="M244" s="27">
        <v>0</v>
      </c>
      <c r="N244" s="31">
        <f t="shared" si="62"/>
        <v>0</v>
      </c>
      <c r="O244" s="23">
        <v>0</v>
      </c>
      <c r="P244" s="24">
        <f>F244*O244</f>
        <v>0</v>
      </c>
      <c r="Q244" s="27"/>
      <c r="R244" s="31">
        <f t="shared" si="63"/>
        <v>0</v>
      </c>
      <c r="S244" s="42">
        <v>0.8</v>
      </c>
      <c r="T244" s="45">
        <f t="shared" si="64"/>
        <v>0.79999999999999993</v>
      </c>
      <c r="U244" s="10">
        <f t="shared" si="65"/>
        <v>537958.40000000002</v>
      </c>
      <c r="V244" s="46">
        <f t="shared" si="66"/>
        <v>134489.59999999998</v>
      </c>
      <c r="W244" s="11">
        <f t="shared" si="67"/>
        <v>0.7</v>
      </c>
      <c r="X244" s="43">
        <v>0.7</v>
      </c>
      <c r="Y244" s="43">
        <f t="shared" si="68"/>
        <v>0</v>
      </c>
    </row>
    <row r="245" spans="1:25" s="3" customFormat="1" ht="15" customHeight="1">
      <c r="A245" s="6" t="s">
        <v>129</v>
      </c>
      <c r="B245" s="14"/>
      <c r="C245" s="17" t="s">
        <v>293</v>
      </c>
      <c r="D245" s="18"/>
      <c r="E245" s="27"/>
      <c r="F245" s="19"/>
      <c r="G245" s="23">
        <v>0.12</v>
      </c>
      <c r="H245" s="24">
        <f>+G245*F244</f>
        <v>80693.759999999995</v>
      </c>
      <c r="I245" s="23">
        <v>0.02</v>
      </c>
      <c r="J245" s="24">
        <f>+I245*F244</f>
        <v>13448.960000000001</v>
      </c>
      <c r="K245" s="32">
        <v>0.06</v>
      </c>
      <c r="L245" s="24">
        <f>+K245*F244</f>
        <v>40346.879999999997</v>
      </c>
      <c r="M245" s="27">
        <v>0</v>
      </c>
      <c r="N245" s="31">
        <f>M245*F244</f>
        <v>0</v>
      </c>
      <c r="O245" s="23">
        <v>0</v>
      </c>
      <c r="P245" s="24">
        <f>F244*O245</f>
        <v>0</v>
      </c>
      <c r="Q245" s="27"/>
      <c r="R245" s="31">
        <f t="shared" si="63"/>
        <v>0</v>
      </c>
      <c r="S245" s="42">
        <v>0.2</v>
      </c>
      <c r="T245" s="45">
        <f t="shared" si="64"/>
        <v>0.19999999999999998</v>
      </c>
      <c r="U245" s="10">
        <f t="shared" si="65"/>
        <v>134489.60000000001</v>
      </c>
      <c r="V245" s="46">
        <f t="shared" si="66"/>
        <v>-134489.60000000001</v>
      </c>
      <c r="W245" s="11">
        <f t="shared" si="67"/>
        <v>0.13999999999999999</v>
      </c>
      <c r="X245" s="43">
        <v>0.13999999999999999</v>
      </c>
      <c r="Y245" s="43">
        <f t="shared" si="68"/>
        <v>0</v>
      </c>
    </row>
    <row r="246" spans="1:25" s="3" customFormat="1" ht="15" customHeight="1">
      <c r="A246" s="6" t="s">
        <v>129</v>
      </c>
      <c r="B246" s="14"/>
      <c r="C246" s="17" t="s">
        <v>294</v>
      </c>
      <c r="D246" s="18"/>
      <c r="E246" s="27">
        <v>0.01</v>
      </c>
      <c r="F246" s="19">
        <f>+E246*$D$205</f>
        <v>672448</v>
      </c>
      <c r="G246" s="23">
        <v>0</v>
      </c>
      <c r="H246" s="24">
        <f>+G246*F246</f>
        <v>0</v>
      </c>
      <c r="I246" s="23">
        <v>0</v>
      </c>
      <c r="J246" s="24"/>
      <c r="K246" s="32">
        <v>0.8</v>
      </c>
      <c r="L246" s="24">
        <f>F246*K246</f>
        <v>537958.40000000002</v>
      </c>
      <c r="M246" s="27">
        <v>0.8</v>
      </c>
      <c r="N246" s="31">
        <f t="shared" si="62"/>
        <v>537958.40000000002</v>
      </c>
      <c r="O246" s="23">
        <v>0</v>
      </c>
      <c r="P246" s="24">
        <f>F246*O246</f>
        <v>0</v>
      </c>
      <c r="Q246" s="27"/>
      <c r="R246" s="31">
        <f t="shared" si="63"/>
        <v>0</v>
      </c>
      <c r="S246" s="42">
        <v>0.8</v>
      </c>
      <c r="T246" s="45">
        <f t="shared" si="64"/>
        <v>0.8</v>
      </c>
      <c r="U246" s="10">
        <f t="shared" si="65"/>
        <v>537958.40000000002</v>
      </c>
      <c r="V246" s="46">
        <f t="shared" si="66"/>
        <v>134489.59999999998</v>
      </c>
      <c r="W246" s="11">
        <f t="shared" si="67"/>
        <v>0.8</v>
      </c>
      <c r="X246" s="43">
        <v>0.8</v>
      </c>
      <c r="Y246" s="43">
        <f t="shared" si="68"/>
        <v>0</v>
      </c>
    </row>
    <row r="247" spans="1:25" s="3" customFormat="1" ht="15" customHeight="1">
      <c r="A247" s="6" t="s">
        <v>129</v>
      </c>
      <c r="B247" s="14"/>
      <c r="C247" s="17" t="s">
        <v>295</v>
      </c>
      <c r="D247" s="18"/>
      <c r="E247" s="27"/>
      <c r="F247" s="19"/>
      <c r="G247" s="23">
        <v>0</v>
      </c>
      <c r="H247" s="24"/>
      <c r="I247" s="23">
        <v>0</v>
      </c>
      <c r="J247" s="24">
        <f>+I247*F246</f>
        <v>0</v>
      </c>
      <c r="K247" s="32">
        <v>0</v>
      </c>
      <c r="L247" s="24">
        <f>K247*F246</f>
        <v>0</v>
      </c>
      <c r="M247" s="27">
        <v>0</v>
      </c>
      <c r="N247" s="31">
        <f t="shared" si="62"/>
        <v>0</v>
      </c>
      <c r="O247" s="23">
        <v>0.2</v>
      </c>
      <c r="P247" s="24">
        <f>O247*F246</f>
        <v>134489.60000000001</v>
      </c>
      <c r="Q247" s="27"/>
      <c r="R247" s="31">
        <f t="shared" si="63"/>
        <v>0</v>
      </c>
      <c r="S247" s="42">
        <v>0.2</v>
      </c>
      <c r="T247" s="45">
        <f t="shared" si="64"/>
        <v>0.2</v>
      </c>
      <c r="U247" s="10">
        <f t="shared" si="65"/>
        <v>134489.60000000001</v>
      </c>
      <c r="V247" s="46">
        <f t="shared" si="66"/>
        <v>-134489.60000000001</v>
      </c>
      <c r="W247" s="11">
        <f t="shared" si="67"/>
        <v>0</v>
      </c>
      <c r="X247" s="43">
        <v>0</v>
      </c>
      <c r="Y247" s="43">
        <f t="shared" si="68"/>
        <v>0</v>
      </c>
    </row>
    <row r="248" spans="1:25" s="3" customFormat="1" ht="15" customHeight="1">
      <c r="A248" s="6" t="s">
        <v>129</v>
      </c>
      <c r="B248" s="14" t="s">
        <v>22</v>
      </c>
      <c r="C248" s="20" t="s">
        <v>297</v>
      </c>
      <c r="D248" s="18"/>
      <c r="E248" s="27">
        <v>0.02</v>
      </c>
      <c r="F248" s="19">
        <f>+E248*$D$205</f>
        <v>1344896</v>
      </c>
      <c r="G248" s="23">
        <v>0</v>
      </c>
      <c r="H248" s="24">
        <f>+G248*$F248</f>
        <v>0</v>
      </c>
      <c r="I248" s="23">
        <v>0</v>
      </c>
      <c r="J248" s="24">
        <f>+I248*$F248</f>
        <v>0</v>
      </c>
      <c r="K248" s="32">
        <v>0</v>
      </c>
      <c r="L248" s="24">
        <f>+K248*$F248</f>
        <v>0</v>
      </c>
      <c r="M248" s="27">
        <v>0</v>
      </c>
      <c r="N248" s="31">
        <f t="shared" si="62"/>
        <v>0</v>
      </c>
      <c r="O248" s="23">
        <v>1</v>
      </c>
      <c r="P248" s="24">
        <f>+O248*$F248</f>
        <v>1344896</v>
      </c>
      <c r="Q248" s="27">
        <v>0.4</v>
      </c>
      <c r="R248" s="31">
        <f t="shared" si="63"/>
        <v>537958.40000000002</v>
      </c>
      <c r="S248" s="42">
        <v>1</v>
      </c>
      <c r="T248" s="45">
        <f t="shared" si="64"/>
        <v>1</v>
      </c>
      <c r="U248" s="10">
        <f t="shared" si="65"/>
        <v>1344896</v>
      </c>
      <c r="V248" s="46">
        <f t="shared" si="66"/>
        <v>0</v>
      </c>
      <c r="W248" s="11">
        <f t="shared" si="67"/>
        <v>0.4</v>
      </c>
      <c r="X248" s="43">
        <v>0.4</v>
      </c>
      <c r="Y248" s="43">
        <f t="shared" si="68"/>
        <v>0</v>
      </c>
    </row>
    <row r="249" spans="1:25" s="3" customFormat="1" ht="15" customHeight="1">
      <c r="A249" s="6" t="s">
        <v>298</v>
      </c>
      <c r="B249" s="14" t="s">
        <v>24</v>
      </c>
      <c r="C249" s="20" t="s">
        <v>300</v>
      </c>
      <c r="D249" s="18"/>
      <c r="E249" s="27">
        <v>0.02</v>
      </c>
      <c r="F249" s="19">
        <f>+E249*$D$205</f>
        <v>1344896</v>
      </c>
      <c r="G249" s="23">
        <v>0</v>
      </c>
      <c r="H249" s="24">
        <f>+G249*$F249</f>
        <v>0</v>
      </c>
      <c r="I249" s="23">
        <v>0</v>
      </c>
      <c r="J249" s="24">
        <f>+I249*$F249</f>
        <v>0</v>
      </c>
      <c r="K249" s="32">
        <v>0</v>
      </c>
      <c r="L249" s="24">
        <f>+K249*$F249</f>
        <v>0</v>
      </c>
      <c r="M249" s="27">
        <v>0</v>
      </c>
      <c r="N249" s="31">
        <f t="shared" si="62"/>
        <v>0</v>
      </c>
      <c r="O249" s="23">
        <v>1</v>
      </c>
      <c r="P249" s="24">
        <f>+O249*$F249</f>
        <v>1344896</v>
      </c>
      <c r="Q249" s="27"/>
      <c r="R249" s="31">
        <f t="shared" si="63"/>
        <v>0</v>
      </c>
      <c r="S249" s="42">
        <v>1</v>
      </c>
      <c r="T249" s="45">
        <f t="shared" si="64"/>
        <v>1</v>
      </c>
      <c r="U249" s="10">
        <f t="shared" si="65"/>
        <v>1344896</v>
      </c>
      <c r="V249" s="46">
        <f t="shared" si="66"/>
        <v>0</v>
      </c>
      <c r="W249" s="11">
        <f t="shared" si="67"/>
        <v>0</v>
      </c>
      <c r="X249" s="43">
        <v>0</v>
      </c>
      <c r="Y249" s="43">
        <f t="shared" si="68"/>
        <v>0</v>
      </c>
    </row>
    <row r="250" spans="1:25" s="3" customFormat="1" ht="15" customHeight="1">
      <c r="A250" s="6"/>
      <c r="B250" s="14" t="s">
        <v>116</v>
      </c>
      <c r="C250" s="20" t="s">
        <v>108</v>
      </c>
      <c r="D250" s="18"/>
      <c r="E250" s="27"/>
      <c r="F250" s="19"/>
      <c r="G250" s="23">
        <v>0</v>
      </c>
      <c r="H250" s="24"/>
      <c r="I250" s="23">
        <v>0</v>
      </c>
      <c r="J250" s="24"/>
      <c r="K250" s="32">
        <v>0</v>
      </c>
      <c r="L250" s="24"/>
      <c r="M250" s="27">
        <v>0</v>
      </c>
      <c r="N250" s="31">
        <f t="shared" si="62"/>
        <v>0</v>
      </c>
      <c r="O250" s="23">
        <v>0</v>
      </c>
      <c r="P250" s="24"/>
      <c r="Q250" s="27"/>
      <c r="R250" s="31">
        <f t="shared" si="63"/>
        <v>0</v>
      </c>
      <c r="S250" s="42"/>
      <c r="T250" s="45">
        <f t="shared" si="64"/>
        <v>0</v>
      </c>
      <c r="U250" s="10">
        <f t="shared" si="65"/>
        <v>0</v>
      </c>
      <c r="V250" s="46">
        <f t="shared" si="66"/>
        <v>0</v>
      </c>
      <c r="W250" s="11">
        <f t="shared" si="67"/>
        <v>0</v>
      </c>
      <c r="X250" s="43">
        <v>0</v>
      </c>
      <c r="Y250" s="43">
        <f t="shared" si="68"/>
        <v>0</v>
      </c>
    </row>
    <row r="251" spans="1:25" s="3" customFormat="1" ht="15" customHeight="1">
      <c r="A251" s="6"/>
      <c r="B251" s="14"/>
      <c r="C251" s="20" t="s">
        <v>117</v>
      </c>
      <c r="D251" s="18"/>
      <c r="E251" s="27"/>
      <c r="F251" s="19"/>
      <c r="G251" s="23">
        <v>0</v>
      </c>
      <c r="H251" s="24"/>
      <c r="I251" s="23">
        <v>0</v>
      </c>
      <c r="J251" s="24"/>
      <c r="K251" s="32">
        <v>0</v>
      </c>
      <c r="L251" s="24"/>
      <c r="M251" s="27">
        <v>0</v>
      </c>
      <c r="N251" s="31">
        <f t="shared" si="62"/>
        <v>0</v>
      </c>
      <c r="O251" s="23">
        <v>0</v>
      </c>
      <c r="P251" s="24"/>
      <c r="Q251" s="27"/>
      <c r="R251" s="31">
        <f t="shared" si="63"/>
        <v>0</v>
      </c>
      <c r="S251" s="42"/>
      <c r="T251" s="45">
        <f t="shared" si="64"/>
        <v>0</v>
      </c>
      <c r="U251" s="10">
        <f t="shared" si="65"/>
        <v>0</v>
      </c>
      <c r="V251" s="46">
        <f t="shared" si="66"/>
        <v>0</v>
      </c>
      <c r="W251" s="11">
        <f t="shared" si="67"/>
        <v>0</v>
      </c>
      <c r="X251" s="43">
        <v>0</v>
      </c>
      <c r="Y251" s="43">
        <f t="shared" si="68"/>
        <v>0</v>
      </c>
    </row>
    <row r="252" spans="1:25" s="3" customFormat="1" ht="15" customHeight="1">
      <c r="A252" s="6" t="s">
        <v>19</v>
      </c>
      <c r="B252" s="14"/>
      <c r="C252" s="17" t="s">
        <v>110</v>
      </c>
      <c r="D252" s="18"/>
      <c r="E252" s="27">
        <v>0.02</v>
      </c>
      <c r="F252" s="19">
        <f>+E252*$D$205</f>
        <v>1344896</v>
      </c>
      <c r="G252" s="23">
        <v>0.8</v>
      </c>
      <c r="H252" s="24">
        <f>+G252*F252</f>
        <v>1075916.8</v>
      </c>
      <c r="I252" s="23">
        <v>0.2</v>
      </c>
      <c r="J252" s="24">
        <f>+I252*F252</f>
        <v>268979.20000000001</v>
      </c>
      <c r="K252" s="32">
        <v>0</v>
      </c>
      <c r="L252" s="24"/>
      <c r="M252" s="27">
        <v>0</v>
      </c>
      <c r="N252" s="31">
        <f t="shared" si="62"/>
        <v>0</v>
      </c>
      <c r="O252" s="23">
        <v>0</v>
      </c>
      <c r="P252" s="24"/>
      <c r="Q252" s="27"/>
      <c r="R252" s="31">
        <f t="shared" si="63"/>
        <v>0</v>
      </c>
      <c r="S252" s="42">
        <v>1</v>
      </c>
      <c r="T252" s="43">
        <f t="shared" si="64"/>
        <v>1</v>
      </c>
      <c r="U252" s="12">
        <f t="shared" si="65"/>
        <v>1344896</v>
      </c>
      <c r="V252" s="44">
        <f t="shared" si="66"/>
        <v>0</v>
      </c>
      <c r="W252" s="11">
        <f t="shared" si="67"/>
        <v>1</v>
      </c>
      <c r="X252" s="43">
        <v>1</v>
      </c>
      <c r="Y252" s="43">
        <f t="shared" si="68"/>
        <v>0</v>
      </c>
    </row>
    <row r="253" spans="1:25" s="3" customFormat="1" ht="15" customHeight="1">
      <c r="A253" s="6" t="s">
        <v>19</v>
      </c>
      <c r="B253" s="14"/>
      <c r="C253" s="17" t="s">
        <v>111</v>
      </c>
      <c r="D253" s="18"/>
      <c r="E253" s="27">
        <v>0.02</v>
      </c>
      <c r="F253" s="19">
        <f>+E253*$D$205</f>
        <v>1344896</v>
      </c>
      <c r="G253" s="23">
        <v>0.9</v>
      </c>
      <c r="H253" s="24">
        <f>+G253*F253</f>
        <v>1210406.4000000001</v>
      </c>
      <c r="I253" s="23">
        <v>0.1</v>
      </c>
      <c r="J253" s="24">
        <f>+I253*F253</f>
        <v>134489.60000000001</v>
      </c>
      <c r="K253" s="32">
        <v>0</v>
      </c>
      <c r="L253" s="24"/>
      <c r="M253" s="27">
        <v>0</v>
      </c>
      <c r="N253" s="31">
        <f t="shared" si="62"/>
        <v>0</v>
      </c>
      <c r="O253" s="23">
        <v>0</v>
      </c>
      <c r="P253" s="24"/>
      <c r="Q253" s="27"/>
      <c r="R253" s="31">
        <f t="shared" si="63"/>
        <v>0</v>
      </c>
      <c r="S253" s="42">
        <v>1</v>
      </c>
      <c r="T253" s="43">
        <f t="shared" si="64"/>
        <v>1</v>
      </c>
      <c r="U253" s="12">
        <f t="shared" si="65"/>
        <v>1344896.0000000002</v>
      </c>
      <c r="V253" s="44">
        <f t="shared" si="66"/>
        <v>0</v>
      </c>
      <c r="W253" s="11">
        <f t="shared" si="67"/>
        <v>1</v>
      </c>
      <c r="X253" s="43">
        <v>1</v>
      </c>
      <c r="Y253" s="43">
        <f t="shared" si="68"/>
        <v>0</v>
      </c>
    </row>
    <row r="254" spans="1:25" s="3" customFormat="1" ht="15" customHeight="1">
      <c r="A254" s="6" t="s">
        <v>19</v>
      </c>
      <c r="B254" s="14"/>
      <c r="C254" s="17" t="s">
        <v>112</v>
      </c>
      <c r="D254" s="18"/>
      <c r="E254" s="27">
        <v>0.02</v>
      </c>
      <c r="F254" s="19">
        <f>+E254*$D$205</f>
        <v>1344896</v>
      </c>
      <c r="G254" s="23">
        <v>0.8</v>
      </c>
      <c r="H254" s="24">
        <f t="shared" ref="H254:H255" si="72">+G254*F254</f>
        <v>1075916.8</v>
      </c>
      <c r="I254" s="23">
        <v>0.2</v>
      </c>
      <c r="J254" s="24">
        <f>+I254*F254</f>
        <v>268979.20000000001</v>
      </c>
      <c r="K254" s="32">
        <v>0</v>
      </c>
      <c r="L254" s="24"/>
      <c r="M254" s="27">
        <v>0</v>
      </c>
      <c r="N254" s="31">
        <f t="shared" si="62"/>
        <v>0</v>
      </c>
      <c r="O254" s="23">
        <v>0</v>
      </c>
      <c r="P254" s="24"/>
      <c r="Q254" s="27"/>
      <c r="R254" s="31">
        <f t="shared" si="63"/>
        <v>0</v>
      </c>
      <c r="S254" s="42">
        <v>1</v>
      </c>
      <c r="T254" s="43">
        <f t="shared" si="64"/>
        <v>1</v>
      </c>
      <c r="U254" s="12">
        <f t="shared" si="65"/>
        <v>1344896</v>
      </c>
      <c r="V254" s="44">
        <f t="shared" si="66"/>
        <v>0</v>
      </c>
      <c r="W254" s="11">
        <f t="shared" si="67"/>
        <v>1</v>
      </c>
      <c r="X254" s="43">
        <v>1</v>
      </c>
      <c r="Y254" s="43">
        <f t="shared" si="68"/>
        <v>0</v>
      </c>
    </row>
    <row r="255" spans="1:25" s="3" customFormat="1" ht="15" customHeight="1">
      <c r="A255" s="6" t="s">
        <v>19</v>
      </c>
      <c r="B255" s="14"/>
      <c r="C255" s="17" t="s">
        <v>113</v>
      </c>
      <c r="D255" s="18"/>
      <c r="E255" s="27">
        <v>0.02</v>
      </c>
      <c r="F255" s="19">
        <f>+E255*$D$205</f>
        <v>1344896</v>
      </c>
      <c r="G255" s="23">
        <v>0.8</v>
      </c>
      <c r="H255" s="24">
        <f t="shared" si="72"/>
        <v>1075916.8</v>
      </c>
      <c r="I255" s="23">
        <v>0.2</v>
      </c>
      <c r="J255" s="24">
        <f>+I255*F255</f>
        <v>268979.20000000001</v>
      </c>
      <c r="K255" s="32">
        <v>0</v>
      </c>
      <c r="L255" s="24"/>
      <c r="M255" s="27">
        <v>0</v>
      </c>
      <c r="N255" s="31">
        <f t="shared" si="62"/>
        <v>0</v>
      </c>
      <c r="O255" s="23">
        <v>0</v>
      </c>
      <c r="P255" s="24"/>
      <c r="Q255" s="27"/>
      <c r="R255" s="31">
        <f t="shared" si="63"/>
        <v>0</v>
      </c>
      <c r="S255" s="42">
        <v>1</v>
      </c>
      <c r="T255" s="43">
        <f t="shared" si="64"/>
        <v>1</v>
      </c>
      <c r="U255" s="12">
        <f t="shared" si="65"/>
        <v>1344896</v>
      </c>
      <c r="V255" s="44">
        <f t="shared" si="66"/>
        <v>0</v>
      </c>
      <c r="W255" s="11">
        <f t="shared" si="67"/>
        <v>1</v>
      </c>
      <c r="X255" s="43">
        <v>1</v>
      </c>
      <c r="Y255" s="43">
        <f t="shared" si="68"/>
        <v>0</v>
      </c>
    </row>
    <row r="256" spans="1:25" ht="21.95" customHeight="1">
      <c r="B256" s="14" t="s">
        <v>13</v>
      </c>
      <c r="C256" s="20" t="s">
        <v>283</v>
      </c>
      <c r="D256" s="18"/>
      <c r="E256" s="27"/>
      <c r="F256" s="14"/>
      <c r="G256" s="32"/>
      <c r="H256" s="14"/>
      <c r="I256" s="32"/>
      <c r="J256" s="14"/>
      <c r="K256" s="14">
        <v>0</v>
      </c>
      <c r="L256" s="14"/>
      <c r="M256" s="29">
        <v>0</v>
      </c>
      <c r="N256" s="30">
        <f t="shared" si="62"/>
        <v>0</v>
      </c>
      <c r="O256" s="14">
        <v>0</v>
      </c>
      <c r="P256" s="14"/>
      <c r="Q256" s="29"/>
      <c r="R256" s="30">
        <f t="shared" si="63"/>
        <v>0</v>
      </c>
      <c r="S256" s="50"/>
      <c r="T256" s="43">
        <f t="shared" si="64"/>
        <v>0</v>
      </c>
      <c r="U256" s="12">
        <f t="shared" si="65"/>
        <v>0</v>
      </c>
      <c r="V256" s="44">
        <f t="shared" si="66"/>
        <v>0</v>
      </c>
      <c r="W256" s="11">
        <f t="shared" si="67"/>
        <v>0</v>
      </c>
      <c r="X256" s="43">
        <v>0</v>
      </c>
      <c r="Y256" s="43">
        <f t="shared" si="68"/>
        <v>0</v>
      </c>
    </row>
    <row r="257" spans="1:25" ht="15" customHeight="1">
      <c r="B257" s="14"/>
      <c r="C257" s="20" t="s">
        <v>117</v>
      </c>
      <c r="D257" s="18"/>
      <c r="E257" s="27"/>
      <c r="F257" s="19"/>
      <c r="G257" s="23">
        <v>0</v>
      </c>
      <c r="H257" s="24"/>
      <c r="I257" s="23">
        <v>0</v>
      </c>
      <c r="J257" s="24"/>
      <c r="K257" s="32">
        <v>0</v>
      </c>
      <c r="L257" s="24"/>
      <c r="M257" s="27">
        <v>0</v>
      </c>
      <c r="N257" s="31">
        <f t="shared" si="62"/>
        <v>0</v>
      </c>
      <c r="O257" s="23">
        <v>0</v>
      </c>
      <c r="P257" s="24"/>
      <c r="Q257" s="27"/>
      <c r="R257" s="31">
        <f t="shared" si="63"/>
        <v>0</v>
      </c>
      <c r="S257" s="41"/>
      <c r="T257" s="43">
        <f t="shared" si="64"/>
        <v>0</v>
      </c>
      <c r="U257" s="12">
        <f t="shared" si="65"/>
        <v>0</v>
      </c>
      <c r="V257" s="44">
        <f t="shared" si="66"/>
        <v>0</v>
      </c>
      <c r="W257" s="11">
        <f t="shared" si="67"/>
        <v>0</v>
      </c>
      <c r="X257" s="43">
        <v>0</v>
      </c>
      <c r="Y257" s="43">
        <f t="shared" si="68"/>
        <v>0</v>
      </c>
    </row>
    <row r="258" spans="1:25" ht="15" customHeight="1">
      <c r="A258" s="22" t="s">
        <v>129</v>
      </c>
      <c r="B258" s="14"/>
      <c r="C258" s="17" t="s">
        <v>301</v>
      </c>
      <c r="D258" s="18"/>
      <c r="E258" s="27">
        <v>0.02</v>
      </c>
      <c r="F258" s="19">
        <f>+E258*$D$205</f>
        <v>1344896</v>
      </c>
      <c r="G258" s="23">
        <v>0</v>
      </c>
      <c r="H258" s="24"/>
      <c r="I258" s="23">
        <v>0.8</v>
      </c>
      <c r="J258" s="24">
        <f>+I258*F258</f>
        <v>1075916.8</v>
      </c>
      <c r="K258" s="32">
        <v>0</v>
      </c>
      <c r="L258" s="24"/>
      <c r="M258" s="27">
        <v>0</v>
      </c>
      <c r="N258" s="31">
        <f t="shared" si="62"/>
        <v>0</v>
      </c>
      <c r="O258" s="23">
        <v>0</v>
      </c>
      <c r="P258" s="24"/>
      <c r="Q258" s="27"/>
      <c r="R258" s="31">
        <f t="shared" si="63"/>
        <v>0</v>
      </c>
      <c r="S258" s="41">
        <v>0.8</v>
      </c>
      <c r="T258" s="43">
        <f t="shared" si="64"/>
        <v>0.8</v>
      </c>
      <c r="U258" s="12">
        <f t="shared" si="65"/>
        <v>1075916.8</v>
      </c>
      <c r="V258" s="44">
        <f t="shared" si="66"/>
        <v>268979.19999999995</v>
      </c>
      <c r="W258" s="11">
        <f t="shared" si="67"/>
        <v>0.8</v>
      </c>
      <c r="X258" s="43">
        <v>0.8</v>
      </c>
      <c r="Y258" s="43">
        <f t="shared" si="68"/>
        <v>0</v>
      </c>
    </row>
    <row r="259" spans="1:25" ht="15" customHeight="1">
      <c r="A259" s="22" t="s">
        <v>129</v>
      </c>
      <c r="B259" s="14"/>
      <c r="C259" s="17" t="s">
        <v>302</v>
      </c>
      <c r="D259" s="18"/>
      <c r="E259" s="27"/>
      <c r="F259" s="19"/>
      <c r="G259" s="23">
        <v>0</v>
      </c>
      <c r="H259" s="24"/>
      <c r="I259" s="23">
        <v>0.15</v>
      </c>
      <c r="J259" s="24">
        <f>I259*F258</f>
        <v>201734.39999999999</v>
      </c>
      <c r="K259" s="32">
        <v>0.05</v>
      </c>
      <c r="L259" s="24">
        <f>+K259*F258</f>
        <v>67244.800000000003</v>
      </c>
      <c r="M259" s="27">
        <v>0.05</v>
      </c>
      <c r="N259" s="31">
        <f>M259*F258</f>
        <v>67244.800000000003</v>
      </c>
      <c r="O259" s="23">
        <v>0</v>
      </c>
      <c r="P259" s="24">
        <f>F258*O259</f>
        <v>0</v>
      </c>
      <c r="Q259" s="27"/>
      <c r="R259" s="31">
        <f t="shared" si="63"/>
        <v>0</v>
      </c>
      <c r="S259" s="41">
        <v>0.2</v>
      </c>
      <c r="T259" s="43">
        <f t="shared" si="64"/>
        <v>0.2</v>
      </c>
      <c r="U259" s="12">
        <f t="shared" si="65"/>
        <v>268979.20000000001</v>
      </c>
      <c r="V259" s="44">
        <f t="shared" si="66"/>
        <v>-268979.20000000001</v>
      </c>
      <c r="W259" s="11">
        <f t="shared" si="67"/>
        <v>0.2</v>
      </c>
      <c r="X259" s="43">
        <v>0.2</v>
      </c>
      <c r="Y259" s="43">
        <f t="shared" si="68"/>
        <v>0</v>
      </c>
    </row>
    <row r="260" spans="1:25" ht="15" customHeight="1">
      <c r="A260" s="22" t="s">
        <v>129</v>
      </c>
      <c r="B260" s="14"/>
      <c r="C260" s="17" t="s">
        <v>286</v>
      </c>
      <c r="D260" s="18"/>
      <c r="E260" s="27">
        <v>0.01</v>
      </c>
      <c r="F260" s="19">
        <f>+E260*$D$205</f>
        <v>672448</v>
      </c>
      <c r="G260" s="23">
        <v>0</v>
      </c>
      <c r="H260" s="24"/>
      <c r="I260" s="23">
        <v>0.7</v>
      </c>
      <c r="J260" s="24">
        <f>+I260*F260</f>
        <v>470713.59999999998</v>
      </c>
      <c r="K260" s="32">
        <v>0</v>
      </c>
      <c r="L260" s="24"/>
      <c r="M260" s="27">
        <v>0</v>
      </c>
      <c r="N260" s="31">
        <f t="shared" si="62"/>
        <v>0</v>
      </c>
      <c r="O260" s="23">
        <v>0.1</v>
      </c>
      <c r="P260" s="24">
        <f>F260*O260</f>
        <v>67244.800000000003</v>
      </c>
      <c r="Q260" s="27">
        <v>0.1</v>
      </c>
      <c r="R260" s="31">
        <f t="shared" si="63"/>
        <v>67244.800000000003</v>
      </c>
      <c r="S260" s="41">
        <v>0.8</v>
      </c>
      <c r="T260" s="43">
        <f t="shared" si="64"/>
        <v>0.79999999999999993</v>
      </c>
      <c r="U260" s="12">
        <f t="shared" si="65"/>
        <v>537958.40000000002</v>
      </c>
      <c r="V260" s="44">
        <f t="shared" si="66"/>
        <v>134489.59999999998</v>
      </c>
      <c r="W260" s="11">
        <f t="shared" si="67"/>
        <v>0.79999999999999993</v>
      </c>
      <c r="X260" s="43">
        <v>0.79999999999999993</v>
      </c>
      <c r="Y260" s="43">
        <f t="shared" si="68"/>
        <v>0</v>
      </c>
    </row>
    <row r="261" spans="1:25" ht="15" customHeight="1">
      <c r="A261" s="22" t="s">
        <v>129</v>
      </c>
      <c r="B261" s="14"/>
      <c r="C261" s="17" t="s">
        <v>287</v>
      </c>
      <c r="D261" s="18"/>
      <c r="E261" s="27"/>
      <c r="F261" s="19"/>
      <c r="G261" s="23">
        <v>0</v>
      </c>
      <c r="H261" s="24"/>
      <c r="I261" s="23">
        <v>0.14000000000000001</v>
      </c>
      <c r="J261" s="24">
        <f>I261*F260</f>
        <v>94142.720000000016</v>
      </c>
      <c r="K261" s="32">
        <v>0</v>
      </c>
      <c r="L261" s="24">
        <f>+K261*F260</f>
        <v>0</v>
      </c>
      <c r="M261" s="27">
        <v>0</v>
      </c>
      <c r="N261" s="31">
        <f t="shared" si="62"/>
        <v>0</v>
      </c>
      <c r="O261" s="23">
        <v>0.06</v>
      </c>
      <c r="P261" s="24">
        <f>F260*O261</f>
        <v>40346.879999999997</v>
      </c>
      <c r="Q261" s="27">
        <v>0</v>
      </c>
      <c r="R261" s="31">
        <f>Q261*F260</f>
        <v>0</v>
      </c>
      <c r="S261" s="41">
        <v>0.2</v>
      </c>
      <c r="T261" s="43">
        <f t="shared" si="64"/>
        <v>0.2</v>
      </c>
      <c r="U261" s="12">
        <f t="shared" si="65"/>
        <v>134489.60000000001</v>
      </c>
      <c r="V261" s="44">
        <f t="shared" si="66"/>
        <v>-134489.60000000001</v>
      </c>
      <c r="W261" s="11">
        <f t="shared" si="67"/>
        <v>0.14000000000000001</v>
      </c>
      <c r="X261" s="43">
        <v>0.14000000000000001</v>
      </c>
      <c r="Y261" s="43">
        <f t="shared" si="68"/>
        <v>0</v>
      </c>
    </row>
    <row r="262" spans="1:25" ht="15" customHeight="1">
      <c r="A262" s="22" t="s">
        <v>129</v>
      </c>
      <c r="B262" s="14"/>
      <c r="C262" s="17" t="s">
        <v>288</v>
      </c>
      <c r="D262" s="18"/>
      <c r="E262" s="27">
        <v>0.02</v>
      </c>
      <c r="F262" s="19">
        <f>+E262*$D$205</f>
        <v>1344896</v>
      </c>
      <c r="G262" s="23">
        <v>0</v>
      </c>
      <c r="H262" s="24"/>
      <c r="I262" s="23">
        <v>0</v>
      </c>
      <c r="J262" s="24"/>
      <c r="K262" s="32">
        <v>0.8</v>
      </c>
      <c r="L262" s="24">
        <f>+K262*F262</f>
        <v>1075916.8</v>
      </c>
      <c r="M262" s="27">
        <v>0.8</v>
      </c>
      <c r="N262" s="31">
        <f t="shared" si="62"/>
        <v>1075916.8</v>
      </c>
      <c r="O262" s="23">
        <v>0</v>
      </c>
      <c r="P262" s="24">
        <f>F262*O262</f>
        <v>0</v>
      </c>
      <c r="Q262" s="27"/>
      <c r="R262" s="31">
        <f t="shared" si="63"/>
        <v>0</v>
      </c>
      <c r="S262" s="41">
        <v>0.8</v>
      </c>
      <c r="T262" s="43">
        <f t="shared" si="64"/>
        <v>0.8</v>
      </c>
      <c r="U262" s="12">
        <f t="shared" si="65"/>
        <v>1075916.8</v>
      </c>
      <c r="V262" s="44">
        <f t="shared" si="66"/>
        <v>268979.19999999995</v>
      </c>
      <c r="W262" s="11">
        <f t="shared" si="67"/>
        <v>0.8</v>
      </c>
      <c r="X262" s="43">
        <v>0.8</v>
      </c>
      <c r="Y262" s="43">
        <f t="shared" si="68"/>
        <v>0</v>
      </c>
    </row>
    <row r="263" spans="1:25" ht="15" customHeight="1">
      <c r="A263" s="22" t="s">
        <v>129</v>
      </c>
      <c r="B263" s="14"/>
      <c r="C263" s="17" t="s">
        <v>289</v>
      </c>
      <c r="D263" s="18"/>
      <c r="E263" s="27"/>
      <c r="F263" s="19"/>
      <c r="G263" s="23">
        <v>0</v>
      </c>
      <c r="H263" s="24"/>
      <c r="I263" s="23">
        <v>0</v>
      </c>
      <c r="J263" s="24"/>
      <c r="K263" s="32">
        <v>0.2</v>
      </c>
      <c r="L263" s="24">
        <f>+K263*F262</f>
        <v>268979.20000000001</v>
      </c>
      <c r="M263" s="27">
        <v>0</v>
      </c>
      <c r="N263" s="31">
        <f>M263*F262</f>
        <v>0</v>
      </c>
      <c r="O263" s="23">
        <v>0</v>
      </c>
      <c r="P263" s="24">
        <f>+O263*F262</f>
        <v>0</v>
      </c>
      <c r="Q263" s="27"/>
      <c r="R263" s="31">
        <f t="shared" ref="R263:R326" si="73">Q263*F263</f>
        <v>0</v>
      </c>
      <c r="S263" s="41">
        <v>0.2</v>
      </c>
      <c r="T263" s="43">
        <f t="shared" ref="T263:T326" si="74">G263+I263+K263+O263</f>
        <v>0.2</v>
      </c>
      <c r="U263" s="12">
        <f t="shared" ref="U263:U326" si="75">H263+J263+L263+P263</f>
        <v>268979.20000000001</v>
      </c>
      <c r="V263" s="44">
        <f t="shared" ref="V263:V326" si="76">F263-U263</f>
        <v>-268979.20000000001</v>
      </c>
      <c r="W263" s="11">
        <f t="shared" ref="W263:W326" si="77">G263+I263+M263+Q263</f>
        <v>0</v>
      </c>
      <c r="X263" s="43">
        <v>0</v>
      </c>
      <c r="Y263" s="43">
        <f t="shared" ref="Y263:Y326" si="78">W263-X263</f>
        <v>0</v>
      </c>
    </row>
    <row r="264" spans="1:25" ht="15" customHeight="1">
      <c r="A264" s="22" t="s">
        <v>129</v>
      </c>
      <c r="B264" s="14"/>
      <c r="C264" s="17" t="s">
        <v>290</v>
      </c>
      <c r="D264" s="18"/>
      <c r="E264" s="27">
        <v>0.01</v>
      </c>
      <c r="F264" s="19">
        <f>+E264*$D$205</f>
        <v>672448</v>
      </c>
      <c r="G264" s="23">
        <v>0</v>
      </c>
      <c r="H264" s="24"/>
      <c r="I264" s="23">
        <v>0.7</v>
      </c>
      <c r="J264" s="24">
        <f>+I264*F264</f>
        <v>470713.59999999998</v>
      </c>
      <c r="K264" s="32">
        <v>0.1</v>
      </c>
      <c r="L264" s="24">
        <f>+K264*F264</f>
        <v>67244.800000000003</v>
      </c>
      <c r="M264" s="27">
        <v>0</v>
      </c>
      <c r="N264" s="31">
        <f t="shared" ref="N264:N326" si="79">M264*F264</f>
        <v>0</v>
      </c>
      <c r="O264" s="23">
        <v>0</v>
      </c>
      <c r="P264" s="24">
        <f>F264*O264</f>
        <v>0</v>
      </c>
      <c r="Q264" s="27"/>
      <c r="R264" s="31">
        <f t="shared" si="73"/>
        <v>0</v>
      </c>
      <c r="S264" s="41">
        <v>0.8</v>
      </c>
      <c r="T264" s="43">
        <f t="shared" si="74"/>
        <v>0.79999999999999993</v>
      </c>
      <c r="U264" s="12">
        <f t="shared" si="75"/>
        <v>537958.40000000002</v>
      </c>
      <c r="V264" s="44">
        <f t="shared" si="76"/>
        <v>134489.59999999998</v>
      </c>
      <c r="W264" s="11">
        <f t="shared" si="77"/>
        <v>0.7</v>
      </c>
      <c r="X264" s="43">
        <v>0.7</v>
      </c>
      <c r="Y264" s="43">
        <f t="shared" si="78"/>
        <v>0</v>
      </c>
    </row>
    <row r="265" spans="1:25" ht="15" customHeight="1">
      <c r="A265" s="22" t="s">
        <v>129</v>
      </c>
      <c r="B265" s="14"/>
      <c r="C265" s="17" t="s">
        <v>291</v>
      </c>
      <c r="D265" s="18"/>
      <c r="E265" s="27"/>
      <c r="F265" s="19"/>
      <c r="G265" s="23">
        <v>0</v>
      </c>
      <c r="H265" s="24"/>
      <c r="I265" s="23">
        <v>0.14000000000000001</v>
      </c>
      <c r="J265" s="24">
        <f>I265*F264</f>
        <v>94142.720000000016</v>
      </c>
      <c r="K265" s="32">
        <v>0.06</v>
      </c>
      <c r="L265" s="24">
        <f>+K265*F264</f>
        <v>40346.879999999997</v>
      </c>
      <c r="M265" s="27">
        <v>0</v>
      </c>
      <c r="N265" s="31">
        <f>M265*F264</f>
        <v>0</v>
      </c>
      <c r="O265" s="23">
        <v>0</v>
      </c>
      <c r="P265" s="24">
        <f>+O265*F264</f>
        <v>0</v>
      </c>
      <c r="Q265" s="27"/>
      <c r="R265" s="31">
        <f t="shared" si="73"/>
        <v>0</v>
      </c>
      <c r="S265" s="41">
        <v>0.2</v>
      </c>
      <c r="T265" s="43">
        <f t="shared" si="74"/>
        <v>0.2</v>
      </c>
      <c r="U265" s="12">
        <f t="shared" si="75"/>
        <v>134489.60000000001</v>
      </c>
      <c r="V265" s="44">
        <f t="shared" si="76"/>
        <v>-134489.60000000001</v>
      </c>
      <c r="W265" s="11">
        <f t="shared" si="77"/>
        <v>0.14000000000000001</v>
      </c>
      <c r="X265" s="43">
        <v>0.14000000000000001</v>
      </c>
      <c r="Y265" s="43">
        <f t="shared" si="78"/>
        <v>0</v>
      </c>
    </row>
    <row r="266" spans="1:25" s="3" customFormat="1" ht="15" customHeight="1">
      <c r="A266" s="6" t="s">
        <v>129</v>
      </c>
      <c r="B266" s="14"/>
      <c r="C266" s="17" t="s">
        <v>292</v>
      </c>
      <c r="D266" s="18"/>
      <c r="E266" s="27">
        <v>0.01</v>
      </c>
      <c r="F266" s="19">
        <f>+E266*$D$205</f>
        <v>672448</v>
      </c>
      <c r="G266" s="23">
        <v>0.4</v>
      </c>
      <c r="H266" s="24">
        <f>+G266*F266</f>
        <v>268979.20000000001</v>
      </c>
      <c r="I266" s="23">
        <v>0.3</v>
      </c>
      <c r="J266" s="24">
        <f>+I266*F266</f>
        <v>201734.39999999999</v>
      </c>
      <c r="K266" s="32">
        <v>0.1</v>
      </c>
      <c r="L266" s="24">
        <f>+K266*F266</f>
        <v>67244.800000000003</v>
      </c>
      <c r="M266" s="27">
        <v>0</v>
      </c>
      <c r="N266" s="31">
        <f t="shared" si="79"/>
        <v>0</v>
      </c>
      <c r="O266" s="23">
        <v>0</v>
      </c>
      <c r="P266" s="24">
        <f>F266*O266</f>
        <v>0</v>
      </c>
      <c r="Q266" s="27"/>
      <c r="R266" s="31">
        <f t="shared" si="73"/>
        <v>0</v>
      </c>
      <c r="S266" s="42">
        <v>0.8</v>
      </c>
      <c r="T266" s="45">
        <f t="shared" si="74"/>
        <v>0.79999999999999993</v>
      </c>
      <c r="U266" s="10">
        <f t="shared" si="75"/>
        <v>537958.40000000002</v>
      </c>
      <c r="V266" s="46">
        <f t="shared" si="76"/>
        <v>134489.59999999998</v>
      </c>
      <c r="W266" s="11">
        <f t="shared" si="77"/>
        <v>0.7</v>
      </c>
      <c r="X266" s="43">
        <v>0.7</v>
      </c>
      <c r="Y266" s="43">
        <f t="shared" si="78"/>
        <v>0</v>
      </c>
    </row>
    <row r="267" spans="1:25" s="3" customFormat="1" ht="15" customHeight="1">
      <c r="A267" s="6" t="s">
        <v>129</v>
      </c>
      <c r="B267" s="14"/>
      <c r="C267" s="17" t="s">
        <v>293</v>
      </c>
      <c r="D267" s="18"/>
      <c r="E267" s="27"/>
      <c r="F267" s="19"/>
      <c r="G267" s="23">
        <v>0.1</v>
      </c>
      <c r="H267" s="24">
        <f>+G267*F266</f>
        <v>67244.800000000003</v>
      </c>
      <c r="I267" s="23">
        <v>0.04</v>
      </c>
      <c r="J267" s="24">
        <f>I267*F266</f>
        <v>26897.920000000002</v>
      </c>
      <c r="K267" s="32">
        <v>0.06</v>
      </c>
      <c r="L267" s="24">
        <f>+K267*F266</f>
        <v>40346.879999999997</v>
      </c>
      <c r="M267" s="27">
        <v>0</v>
      </c>
      <c r="N267" s="31">
        <f>M267*F266</f>
        <v>0</v>
      </c>
      <c r="O267" s="23">
        <v>0</v>
      </c>
      <c r="P267" s="24">
        <f>F266*O267</f>
        <v>0</v>
      </c>
      <c r="Q267" s="27"/>
      <c r="R267" s="31">
        <f t="shared" si="73"/>
        <v>0</v>
      </c>
      <c r="S267" s="42">
        <v>0.2</v>
      </c>
      <c r="T267" s="45">
        <f t="shared" si="74"/>
        <v>0.2</v>
      </c>
      <c r="U267" s="10">
        <f t="shared" si="75"/>
        <v>134489.60000000001</v>
      </c>
      <c r="V267" s="46">
        <f t="shared" si="76"/>
        <v>-134489.60000000001</v>
      </c>
      <c r="W267" s="11">
        <f t="shared" si="77"/>
        <v>0.14000000000000001</v>
      </c>
      <c r="X267" s="43">
        <v>0.14000000000000001</v>
      </c>
      <c r="Y267" s="43">
        <f t="shared" si="78"/>
        <v>0</v>
      </c>
    </row>
    <row r="268" spans="1:25" s="3" customFormat="1" ht="15" customHeight="1">
      <c r="A268" s="6" t="s">
        <v>129</v>
      </c>
      <c r="B268" s="14"/>
      <c r="C268" s="17" t="s">
        <v>303</v>
      </c>
      <c r="D268" s="18"/>
      <c r="E268" s="27">
        <v>0.01</v>
      </c>
      <c r="F268" s="19">
        <f>+E268*$D$205</f>
        <v>672448</v>
      </c>
      <c r="G268" s="23">
        <v>0</v>
      </c>
      <c r="H268" s="24">
        <f>+G268*F268</f>
        <v>0</v>
      </c>
      <c r="I268" s="23">
        <v>0</v>
      </c>
      <c r="J268" s="24"/>
      <c r="K268" s="32">
        <v>0.8</v>
      </c>
      <c r="L268" s="24">
        <f>F268*K268</f>
        <v>537958.40000000002</v>
      </c>
      <c r="M268" s="27">
        <v>0.8</v>
      </c>
      <c r="N268" s="31">
        <f t="shared" si="79"/>
        <v>537958.40000000002</v>
      </c>
      <c r="O268" s="23">
        <v>0</v>
      </c>
      <c r="P268" s="24">
        <f>F268*O268</f>
        <v>0</v>
      </c>
      <c r="Q268" s="27"/>
      <c r="R268" s="31">
        <f t="shared" si="73"/>
        <v>0</v>
      </c>
      <c r="S268" s="42">
        <v>0.8</v>
      </c>
      <c r="T268" s="45">
        <f t="shared" si="74"/>
        <v>0.8</v>
      </c>
      <c r="U268" s="10">
        <f t="shared" si="75"/>
        <v>537958.40000000002</v>
      </c>
      <c r="V268" s="46">
        <f t="shared" si="76"/>
        <v>134489.59999999998</v>
      </c>
      <c r="W268" s="11">
        <f t="shared" si="77"/>
        <v>0.8</v>
      </c>
      <c r="X268" s="43">
        <v>0.8</v>
      </c>
      <c r="Y268" s="43">
        <f t="shared" si="78"/>
        <v>0</v>
      </c>
    </row>
    <row r="269" spans="1:25" s="3" customFormat="1" ht="15" customHeight="1">
      <c r="A269" s="6" t="s">
        <v>129</v>
      </c>
      <c r="B269" s="14"/>
      <c r="C269" s="17" t="s">
        <v>304</v>
      </c>
      <c r="D269" s="18"/>
      <c r="E269" s="27"/>
      <c r="F269" s="19"/>
      <c r="G269" s="23">
        <v>0</v>
      </c>
      <c r="H269" s="24"/>
      <c r="I269" s="23">
        <v>0</v>
      </c>
      <c r="J269" s="24">
        <f>+I269*F268</f>
        <v>0</v>
      </c>
      <c r="K269" s="32">
        <v>0</v>
      </c>
      <c r="L269" s="24">
        <f>K269*F268</f>
        <v>0</v>
      </c>
      <c r="M269" s="27">
        <v>0</v>
      </c>
      <c r="N269" s="31">
        <f t="shared" si="79"/>
        <v>0</v>
      </c>
      <c r="O269" s="23">
        <v>0.2</v>
      </c>
      <c r="P269" s="24">
        <f>O269*F268</f>
        <v>134489.60000000001</v>
      </c>
      <c r="Q269" s="27"/>
      <c r="R269" s="31">
        <f t="shared" si="73"/>
        <v>0</v>
      </c>
      <c r="S269" s="42">
        <v>0.2</v>
      </c>
      <c r="T269" s="45">
        <f t="shared" si="74"/>
        <v>0.2</v>
      </c>
      <c r="U269" s="10">
        <f t="shared" si="75"/>
        <v>134489.60000000001</v>
      </c>
      <c r="V269" s="46">
        <f t="shared" si="76"/>
        <v>-134489.60000000001</v>
      </c>
      <c r="W269" s="11">
        <f t="shared" si="77"/>
        <v>0</v>
      </c>
      <c r="X269" s="43">
        <v>0</v>
      </c>
      <c r="Y269" s="43">
        <f t="shared" si="78"/>
        <v>0</v>
      </c>
    </row>
    <row r="270" spans="1:25" s="3" customFormat="1" ht="15" customHeight="1">
      <c r="A270" s="6" t="s">
        <v>129</v>
      </c>
      <c r="B270" s="14" t="s">
        <v>22</v>
      </c>
      <c r="C270" s="20" t="s">
        <v>297</v>
      </c>
      <c r="D270" s="18"/>
      <c r="E270" s="27">
        <v>0.02</v>
      </c>
      <c r="F270" s="19">
        <f>+E270*$D$205</f>
        <v>1344896</v>
      </c>
      <c r="G270" s="23">
        <v>0</v>
      </c>
      <c r="H270" s="24">
        <f>+G270*$F270</f>
        <v>0</v>
      </c>
      <c r="I270" s="23">
        <v>0</v>
      </c>
      <c r="J270" s="24">
        <f>+I270*$F270</f>
        <v>0</v>
      </c>
      <c r="K270" s="32">
        <v>0</v>
      </c>
      <c r="L270" s="24">
        <f>+K270*$F270</f>
        <v>0</v>
      </c>
      <c r="M270" s="27">
        <v>0</v>
      </c>
      <c r="N270" s="31">
        <f t="shared" si="79"/>
        <v>0</v>
      </c>
      <c r="O270" s="23">
        <v>1</v>
      </c>
      <c r="P270" s="24">
        <f>+O270*$F270</f>
        <v>1344896</v>
      </c>
      <c r="Q270" s="27">
        <v>0.4</v>
      </c>
      <c r="R270" s="31">
        <f t="shared" si="73"/>
        <v>537958.40000000002</v>
      </c>
      <c r="S270" s="42">
        <v>1</v>
      </c>
      <c r="T270" s="45">
        <f t="shared" si="74"/>
        <v>1</v>
      </c>
      <c r="U270" s="10">
        <f t="shared" si="75"/>
        <v>1344896</v>
      </c>
      <c r="V270" s="46">
        <f t="shared" si="76"/>
        <v>0</v>
      </c>
      <c r="W270" s="11">
        <f t="shared" si="77"/>
        <v>0.4</v>
      </c>
      <c r="X270" s="43">
        <v>0.4</v>
      </c>
      <c r="Y270" s="43">
        <f t="shared" si="78"/>
        <v>0</v>
      </c>
    </row>
    <row r="271" spans="1:25" ht="15" customHeight="1">
      <c r="A271" s="22" t="s">
        <v>298</v>
      </c>
      <c r="B271" s="14" t="s">
        <v>24</v>
      </c>
      <c r="C271" s="20" t="s">
        <v>300</v>
      </c>
      <c r="D271" s="18"/>
      <c r="E271" s="27">
        <v>0.02</v>
      </c>
      <c r="F271" s="19">
        <f>+E271*$D$205</f>
        <v>1344896</v>
      </c>
      <c r="G271" s="23">
        <v>0</v>
      </c>
      <c r="H271" s="24">
        <f>+G271*$F271</f>
        <v>0</v>
      </c>
      <c r="I271" s="23">
        <v>0</v>
      </c>
      <c r="J271" s="24">
        <f>+I271*$F271</f>
        <v>0</v>
      </c>
      <c r="K271" s="32">
        <v>0</v>
      </c>
      <c r="L271" s="24">
        <f>+K271*$F271</f>
        <v>0</v>
      </c>
      <c r="M271" s="27">
        <v>0</v>
      </c>
      <c r="N271" s="31">
        <f t="shared" si="79"/>
        <v>0</v>
      </c>
      <c r="O271" s="23">
        <v>1</v>
      </c>
      <c r="P271" s="24">
        <f>+O271*$F271</f>
        <v>1344896</v>
      </c>
      <c r="Q271" s="27"/>
      <c r="R271" s="31">
        <f t="shared" si="73"/>
        <v>0</v>
      </c>
      <c r="S271" s="41">
        <v>1</v>
      </c>
      <c r="T271" s="43">
        <f t="shared" si="74"/>
        <v>1</v>
      </c>
      <c r="U271" s="12">
        <f t="shared" si="75"/>
        <v>1344896</v>
      </c>
      <c r="V271" s="44">
        <f t="shared" si="76"/>
        <v>0</v>
      </c>
      <c r="W271" s="11">
        <f t="shared" si="77"/>
        <v>0</v>
      </c>
      <c r="X271" s="43">
        <v>0</v>
      </c>
      <c r="Y271" s="43">
        <f t="shared" si="78"/>
        <v>0</v>
      </c>
    </row>
    <row r="272" spans="1:25" ht="15" customHeight="1">
      <c r="B272" s="14" t="s">
        <v>118</v>
      </c>
      <c r="C272" s="20" t="s">
        <v>108</v>
      </c>
      <c r="D272" s="18"/>
      <c r="E272" s="27"/>
      <c r="F272" s="19"/>
      <c r="G272" s="23">
        <v>0</v>
      </c>
      <c r="H272" s="24"/>
      <c r="I272" s="23">
        <v>0</v>
      </c>
      <c r="J272" s="24"/>
      <c r="K272" s="32">
        <v>0</v>
      </c>
      <c r="L272" s="24"/>
      <c r="M272" s="27">
        <v>0</v>
      </c>
      <c r="N272" s="31">
        <f t="shared" si="79"/>
        <v>0</v>
      </c>
      <c r="O272" s="23">
        <v>0</v>
      </c>
      <c r="P272" s="24"/>
      <c r="Q272" s="27"/>
      <c r="R272" s="31">
        <f t="shared" si="73"/>
        <v>0</v>
      </c>
      <c r="S272" s="41"/>
      <c r="T272" s="43">
        <f t="shared" si="74"/>
        <v>0</v>
      </c>
      <c r="U272" s="12">
        <f t="shared" si="75"/>
        <v>0</v>
      </c>
      <c r="V272" s="44">
        <f t="shared" si="76"/>
        <v>0</v>
      </c>
      <c r="W272" s="11">
        <f t="shared" si="77"/>
        <v>0</v>
      </c>
      <c r="X272" s="43">
        <v>0</v>
      </c>
      <c r="Y272" s="43">
        <f t="shared" si="78"/>
        <v>0</v>
      </c>
    </row>
    <row r="273" spans="1:25" ht="15" customHeight="1">
      <c r="B273" s="14"/>
      <c r="C273" s="20" t="s">
        <v>119</v>
      </c>
      <c r="D273" s="18"/>
      <c r="E273" s="27"/>
      <c r="F273" s="19"/>
      <c r="G273" s="23">
        <v>0</v>
      </c>
      <c r="H273" s="24"/>
      <c r="I273" s="23">
        <v>0</v>
      </c>
      <c r="J273" s="24"/>
      <c r="K273" s="32">
        <v>0</v>
      </c>
      <c r="L273" s="24"/>
      <c r="M273" s="27">
        <v>0</v>
      </c>
      <c r="N273" s="31">
        <f t="shared" si="79"/>
        <v>0</v>
      </c>
      <c r="O273" s="23">
        <v>0</v>
      </c>
      <c r="P273" s="24"/>
      <c r="Q273" s="27"/>
      <c r="R273" s="31">
        <f t="shared" si="73"/>
        <v>0</v>
      </c>
      <c r="S273" s="41"/>
      <c r="T273" s="43">
        <f t="shared" si="74"/>
        <v>0</v>
      </c>
      <c r="U273" s="12">
        <f t="shared" si="75"/>
        <v>0</v>
      </c>
      <c r="V273" s="44">
        <f t="shared" si="76"/>
        <v>0</v>
      </c>
      <c r="W273" s="11">
        <f t="shared" si="77"/>
        <v>0</v>
      </c>
      <c r="X273" s="43">
        <v>0</v>
      </c>
      <c r="Y273" s="43">
        <f t="shared" si="78"/>
        <v>0</v>
      </c>
    </row>
    <row r="274" spans="1:25" ht="15" customHeight="1">
      <c r="A274" s="22" t="s">
        <v>19</v>
      </c>
      <c r="B274" s="14"/>
      <c r="C274" s="17" t="s">
        <v>110</v>
      </c>
      <c r="D274" s="18"/>
      <c r="E274" s="27">
        <v>0.02</v>
      </c>
      <c r="F274" s="19">
        <f>+E274*$D$205</f>
        <v>1344896</v>
      </c>
      <c r="G274" s="23">
        <v>0.9</v>
      </c>
      <c r="H274" s="24">
        <f>+G274*F274</f>
        <v>1210406.4000000001</v>
      </c>
      <c r="I274" s="23">
        <v>0.1</v>
      </c>
      <c r="J274" s="24">
        <f>+I274*F274</f>
        <v>134489.60000000001</v>
      </c>
      <c r="K274" s="32">
        <v>0</v>
      </c>
      <c r="L274" s="24"/>
      <c r="M274" s="27">
        <v>0</v>
      </c>
      <c r="N274" s="31">
        <f t="shared" si="79"/>
        <v>0</v>
      </c>
      <c r="O274" s="23">
        <v>0</v>
      </c>
      <c r="P274" s="24"/>
      <c r="Q274" s="27"/>
      <c r="R274" s="31">
        <f t="shared" si="73"/>
        <v>0</v>
      </c>
      <c r="S274" s="41">
        <v>1</v>
      </c>
      <c r="T274" s="43">
        <f t="shared" si="74"/>
        <v>1</v>
      </c>
      <c r="U274" s="12">
        <f t="shared" si="75"/>
        <v>1344896.0000000002</v>
      </c>
      <c r="V274" s="44">
        <f t="shared" si="76"/>
        <v>0</v>
      </c>
      <c r="W274" s="11">
        <f t="shared" si="77"/>
        <v>1</v>
      </c>
      <c r="X274" s="43">
        <v>1</v>
      </c>
      <c r="Y274" s="43">
        <f t="shared" si="78"/>
        <v>0</v>
      </c>
    </row>
    <row r="275" spans="1:25" ht="15" customHeight="1">
      <c r="A275" s="22" t="s">
        <v>19</v>
      </c>
      <c r="B275" s="14"/>
      <c r="C275" s="17" t="s">
        <v>111</v>
      </c>
      <c r="D275" s="18"/>
      <c r="E275" s="27">
        <v>0.02</v>
      </c>
      <c r="F275" s="19">
        <f t="shared" ref="F275:F277" si="80">+E275*$D$205</f>
        <v>1344896</v>
      </c>
      <c r="G275" s="23">
        <v>0.9</v>
      </c>
      <c r="H275" s="24">
        <f>+G275*F275</f>
        <v>1210406.4000000001</v>
      </c>
      <c r="I275" s="23">
        <v>0.1</v>
      </c>
      <c r="J275" s="24">
        <f>+I275*F275</f>
        <v>134489.60000000001</v>
      </c>
      <c r="K275" s="32">
        <v>0</v>
      </c>
      <c r="L275" s="24"/>
      <c r="M275" s="27">
        <v>0</v>
      </c>
      <c r="N275" s="31">
        <f t="shared" si="79"/>
        <v>0</v>
      </c>
      <c r="O275" s="23">
        <v>0</v>
      </c>
      <c r="P275" s="24"/>
      <c r="Q275" s="27"/>
      <c r="R275" s="31">
        <f t="shared" si="73"/>
        <v>0</v>
      </c>
      <c r="S275" s="41">
        <v>1</v>
      </c>
      <c r="T275" s="43">
        <f t="shared" si="74"/>
        <v>1</v>
      </c>
      <c r="U275" s="12">
        <f t="shared" si="75"/>
        <v>1344896.0000000002</v>
      </c>
      <c r="V275" s="44">
        <f t="shared" si="76"/>
        <v>0</v>
      </c>
      <c r="W275" s="11">
        <f t="shared" si="77"/>
        <v>1</v>
      </c>
      <c r="X275" s="43">
        <v>1</v>
      </c>
      <c r="Y275" s="43">
        <f t="shared" si="78"/>
        <v>0</v>
      </c>
    </row>
    <row r="276" spans="1:25" ht="15" customHeight="1">
      <c r="A276" s="22" t="s">
        <v>19</v>
      </c>
      <c r="B276" s="14"/>
      <c r="C276" s="17" t="s">
        <v>112</v>
      </c>
      <c r="D276" s="18"/>
      <c r="E276" s="27">
        <v>0.02</v>
      </c>
      <c r="F276" s="19">
        <f t="shared" si="80"/>
        <v>1344896</v>
      </c>
      <c r="G276" s="23">
        <v>0.9</v>
      </c>
      <c r="H276" s="24">
        <f t="shared" ref="H276:H277" si="81">+G276*F276</f>
        <v>1210406.4000000001</v>
      </c>
      <c r="I276" s="23">
        <v>0.1</v>
      </c>
      <c r="J276" s="24">
        <f>+I276*F276</f>
        <v>134489.60000000001</v>
      </c>
      <c r="K276" s="32">
        <v>0</v>
      </c>
      <c r="L276" s="24"/>
      <c r="M276" s="27">
        <v>0</v>
      </c>
      <c r="N276" s="31">
        <f t="shared" si="79"/>
        <v>0</v>
      </c>
      <c r="O276" s="23">
        <v>0</v>
      </c>
      <c r="P276" s="24"/>
      <c r="Q276" s="27"/>
      <c r="R276" s="31">
        <f t="shared" si="73"/>
        <v>0</v>
      </c>
      <c r="S276" s="41">
        <v>1</v>
      </c>
      <c r="T276" s="43">
        <f t="shared" si="74"/>
        <v>1</v>
      </c>
      <c r="U276" s="12">
        <f t="shared" si="75"/>
        <v>1344896.0000000002</v>
      </c>
      <c r="V276" s="44">
        <f t="shared" si="76"/>
        <v>0</v>
      </c>
      <c r="W276" s="11">
        <f t="shared" si="77"/>
        <v>1</v>
      </c>
      <c r="X276" s="43">
        <v>1</v>
      </c>
      <c r="Y276" s="43">
        <f t="shared" si="78"/>
        <v>0</v>
      </c>
    </row>
    <row r="277" spans="1:25" ht="15" customHeight="1">
      <c r="A277" s="22" t="s">
        <v>19</v>
      </c>
      <c r="B277" s="14"/>
      <c r="C277" s="17" t="s">
        <v>113</v>
      </c>
      <c r="D277" s="18"/>
      <c r="E277" s="27">
        <v>0.02</v>
      </c>
      <c r="F277" s="19">
        <f t="shared" si="80"/>
        <v>1344896</v>
      </c>
      <c r="G277" s="23">
        <v>0.9</v>
      </c>
      <c r="H277" s="24">
        <f t="shared" si="81"/>
        <v>1210406.4000000001</v>
      </c>
      <c r="I277" s="23">
        <v>0.1</v>
      </c>
      <c r="J277" s="24">
        <f>+I277*F277</f>
        <v>134489.60000000001</v>
      </c>
      <c r="K277" s="32">
        <v>0</v>
      </c>
      <c r="L277" s="24"/>
      <c r="M277" s="27">
        <v>0</v>
      </c>
      <c r="N277" s="31">
        <f t="shared" si="79"/>
        <v>0</v>
      </c>
      <c r="O277" s="23">
        <v>0</v>
      </c>
      <c r="P277" s="24"/>
      <c r="Q277" s="27"/>
      <c r="R277" s="31">
        <f t="shared" si="73"/>
        <v>0</v>
      </c>
      <c r="S277" s="41">
        <v>1</v>
      </c>
      <c r="T277" s="43">
        <f t="shared" si="74"/>
        <v>1</v>
      </c>
      <c r="U277" s="12">
        <f t="shared" si="75"/>
        <v>1344896.0000000002</v>
      </c>
      <c r="V277" s="44">
        <f t="shared" si="76"/>
        <v>0</v>
      </c>
      <c r="W277" s="11">
        <f t="shared" si="77"/>
        <v>1</v>
      </c>
      <c r="X277" s="43">
        <v>1</v>
      </c>
      <c r="Y277" s="43">
        <f t="shared" si="78"/>
        <v>0</v>
      </c>
    </row>
    <row r="278" spans="1:25" ht="21.95" customHeight="1">
      <c r="B278" s="14" t="s">
        <v>13</v>
      </c>
      <c r="C278" s="20" t="s">
        <v>283</v>
      </c>
      <c r="D278" s="18"/>
      <c r="E278" s="27"/>
      <c r="F278" s="14"/>
      <c r="G278" s="32"/>
      <c r="H278" s="14"/>
      <c r="I278" s="32"/>
      <c r="J278" s="14"/>
      <c r="K278" s="14">
        <v>0</v>
      </c>
      <c r="L278" s="14"/>
      <c r="M278" s="29">
        <v>0</v>
      </c>
      <c r="N278" s="30">
        <f t="shared" si="79"/>
        <v>0</v>
      </c>
      <c r="O278" s="14">
        <v>0</v>
      </c>
      <c r="P278" s="14"/>
      <c r="Q278" s="29"/>
      <c r="R278" s="30">
        <f t="shared" si="73"/>
        <v>0</v>
      </c>
      <c r="S278" s="50"/>
      <c r="T278" s="43">
        <f t="shared" si="74"/>
        <v>0</v>
      </c>
      <c r="U278" s="12">
        <f t="shared" si="75"/>
        <v>0</v>
      </c>
      <c r="V278" s="44">
        <f t="shared" si="76"/>
        <v>0</v>
      </c>
      <c r="W278" s="11">
        <f t="shared" si="77"/>
        <v>0</v>
      </c>
      <c r="X278" s="43">
        <v>0</v>
      </c>
      <c r="Y278" s="43">
        <f t="shared" si="78"/>
        <v>0</v>
      </c>
    </row>
    <row r="279" spans="1:25" ht="15" customHeight="1">
      <c r="B279" s="14"/>
      <c r="C279" s="20" t="s">
        <v>119</v>
      </c>
      <c r="D279" s="18"/>
      <c r="E279" s="27"/>
      <c r="F279" s="19"/>
      <c r="G279" s="23">
        <v>0</v>
      </c>
      <c r="H279" s="24"/>
      <c r="I279" s="23">
        <v>0</v>
      </c>
      <c r="J279" s="24"/>
      <c r="K279" s="32">
        <v>0</v>
      </c>
      <c r="L279" s="24"/>
      <c r="M279" s="27">
        <v>0</v>
      </c>
      <c r="N279" s="31">
        <f t="shared" si="79"/>
        <v>0</v>
      </c>
      <c r="O279" s="23">
        <v>0</v>
      </c>
      <c r="P279" s="24"/>
      <c r="Q279" s="27"/>
      <c r="R279" s="31">
        <f t="shared" si="73"/>
        <v>0</v>
      </c>
      <c r="S279" s="41"/>
      <c r="T279" s="43">
        <f t="shared" si="74"/>
        <v>0</v>
      </c>
      <c r="U279" s="12">
        <f t="shared" si="75"/>
        <v>0</v>
      </c>
      <c r="V279" s="44">
        <f t="shared" si="76"/>
        <v>0</v>
      </c>
      <c r="W279" s="11">
        <f t="shared" si="77"/>
        <v>0</v>
      </c>
      <c r="X279" s="43">
        <v>0</v>
      </c>
      <c r="Y279" s="43">
        <f t="shared" si="78"/>
        <v>0</v>
      </c>
    </row>
    <row r="280" spans="1:25" ht="15" customHeight="1">
      <c r="A280" s="22" t="s">
        <v>129</v>
      </c>
      <c r="B280" s="14"/>
      <c r="C280" s="17" t="s">
        <v>284</v>
      </c>
      <c r="D280" s="18"/>
      <c r="E280" s="27">
        <v>0.02</v>
      </c>
      <c r="F280" s="19">
        <f>+E280*$D$205</f>
        <v>1344896</v>
      </c>
      <c r="G280" s="23">
        <v>0</v>
      </c>
      <c r="H280" s="24"/>
      <c r="I280" s="23">
        <v>0</v>
      </c>
      <c r="J280" s="24">
        <f>+I280*F280</f>
        <v>0</v>
      </c>
      <c r="K280" s="32"/>
      <c r="L280" s="24">
        <f>K280*F280</f>
        <v>0</v>
      </c>
      <c r="M280" s="27">
        <v>0</v>
      </c>
      <c r="N280" s="31">
        <f t="shared" si="79"/>
        <v>0</v>
      </c>
      <c r="O280" s="23">
        <v>0.8</v>
      </c>
      <c r="P280" s="24">
        <f>F280*O280</f>
        <v>1075916.8</v>
      </c>
      <c r="Q280" s="27">
        <v>0.8</v>
      </c>
      <c r="R280" s="31">
        <f t="shared" si="73"/>
        <v>1075916.8</v>
      </c>
      <c r="S280" s="41">
        <v>0.8</v>
      </c>
      <c r="T280" s="43">
        <f t="shared" si="74"/>
        <v>0.8</v>
      </c>
      <c r="U280" s="12">
        <f t="shared" si="75"/>
        <v>1075916.8</v>
      </c>
      <c r="V280" s="44">
        <f t="shared" si="76"/>
        <v>268979.19999999995</v>
      </c>
      <c r="W280" s="11">
        <f t="shared" si="77"/>
        <v>0.8</v>
      </c>
      <c r="X280" s="43">
        <v>0.8</v>
      </c>
      <c r="Y280" s="43">
        <f t="shared" si="78"/>
        <v>0</v>
      </c>
    </row>
    <row r="281" spans="1:25" ht="15" customHeight="1">
      <c r="A281" s="22" t="s">
        <v>129</v>
      </c>
      <c r="B281" s="14"/>
      <c r="C281" s="17" t="s">
        <v>285</v>
      </c>
      <c r="D281" s="18"/>
      <c r="E281" s="27"/>
      <c r="F281" s="19"/>
      <c r="G281" s="23">
        <v>0</v>
      </c>
      <c r="H281" s="24"/>
      <c r="I281" s="23">
        <v>0</v>
      </c>
      <c r="J281" s="24"/>
      <c r="K281" s="32">
        <v>0</v>
      </c>
      <c r="L281" s="24">
        <f>+K281*F280</f>
        <v>0</v>
      </c>
      <c r="M281" s="27">
        <v>0</v>
      </c>
      <c r="N281" s="31">
        <f t="shared" si="79"/>
        <v>0</v>
      </c>
      <c r="O281" s="23">
        <v>0.2</v>
      </c>
      <c r="P281" s="24">
        <f>F280*O281</f>
        <v>268979.20000000001</v>
      </c>
      <c r="Q281" s="27"/>
      <c r="R281" s="31">
        <f t="shared" si="73"/>
        <v>0</v>
      </c>
      <c r="S281" s="41">
        <v>0.2</v>
      </c>
      <c r="T281" s="43">
        <f t="shared" si="74"/>
        <v>0.2</v>
      </c>
      <c r="U281" s="12">
        <f t="shared" si="75"/>
        <v>268979.20000000001</v>
      </c>
      <c r="V281" s="44">
        <f t="shared" si="76"/>
        <v>-268979.20000000001</v>
      </c>
      <c r="W281" s="11">
        <f t="shared" si="77"/>
        <v>0</v>
      </c>
      <c r="X281" s="43">
        <v>0</v>
      </c>
      <c r="Y281" s="43">
        <f t="shared" si="78"/>
        <v>0</v>
      </c>
    </row>
    <row r="282" spans="1:25" ht="15" customHeight="1">
      <c r="A282" s="22" t="s">
        <v>129</v>
      </c>
      <c r="B282" s="14"/>
      <c r="C282" s="17" t="s">
        <v>286</v>
      </c>
      <c r="D282" s="18"/>
      <c r="E282" s="27">
        <v>0.01</v>
      </c>
      <c r="F282" s="19">
        <f>+E282*$D$205</f>
        <v>672448</v>
      </c>
      <c r="G282" s="23">
        <v>0</v>
      </c>
      <c r="H282" s="24"/>
      <c r="I282" s="23">
        <v>0</v>
      </c>
      <c r="J282" s="24">
        <f>+I282*F282</f>
        <v>0</v>
      </c>
      <c r="K282" s="32">
        <v>0</v>
      </c>
      <c r="L282" s="24"/>
      <c r="M282" s="27">
        <v>0</v>
      </c>
      <c r="N282" s="31">
        <f t="shared" si="79"/>
        <v>0</v>
      </c>
      <c r="O282" s="23">
        <v>0.8</v>
      </c>
      <c r="P282" s="24">
        <f>F282*O282</f>
        <v>537958.40000000002</v>
      </c>
      <c r="Q282" s="27">
        <v>0.8</v>
      </c>
      <c r="R282" s="31">
        <f t="shared" si="73"/>
        <v>537958.40000000002</v>
      </c>
      <c r="S282" s="41">
        <v>0.8</v>
      </c>
      <c r="T282" s="43">
        <f t="shared" si="74"/>
        <v>0.8</v>
      </c>
      <c r="U282" s="12">
        <f t="shared" si="75"/>
        <v>537958.40000000002</v>
      </c>
      <c r="V282" s="44">
        <f t="shared" si="76"/>
        <v>134489.59999999998</v>
      </c>
      <c r="W282" s="11">
        <f t="shared" si="77"/>
        <v>0.8</v>
      </c>
      <c r="X282" s="43">
        <v>0.8</v>
      </c>
      <c r="Y282" s="43">
        <f t="shared" si="78"/>
        <v>0</v>
      </c>
    </row>
    <row r="283" spans="1:25" ht="15" customHeight="1">
      <c r="A283" s="22" t="s">
        <v>129</v>
      </c>
      <c r="B283" s="14"/>
      <c r="C283" s="17" t="s">
        <v>287</v>
      </c>
      <c r="D283" s="18"/>
      <c r="E283" s="27"/>
      <c r="F283" s="19"/>
      <c r="G283" s="23">
        <v>0</v>
      </c>
      <c r="H283" s="24"/>
      <c r="I283" s="23">
        <v>0</v>
      </c>
      <c r="J283" s="24"/>
      <c r="K283" s="32">
        <v>0</v>
      </c>
      <c r="L283" s="24">
        <f>+K283*F282</f>
        <v>0</v>
      </c>
      <c r="M283" s="27">
        <v>0</v>
      </c>
      <c r="N283" s="31">
        <f t="shared" si="79"/>
        <v>0</v>
      </c>
      <c r="O283" s="23">
        <v>0.2</v>
      </c>
      <c r="P283" s="24">
        <f>F282*O283</f>
        <v>134489.60000000001</v>
      </c>
      <c r="Q283" s="27"/>
      <c r="R283" s="31">
        <f t="shared" si="73"/>
        <v>0</v>
      </c>
      <c r="S283" s="41">
        <v>0.2</v>
      </c>
      <c r="T283" s="43">
        <f t="shared" si="74"/>
        <v>0.2</v>
      </c>
      <c r="U283" s="12">
        <f t="shared" si="75"/>
        <v>134489.60000000001</v>
      </c>
      <c r="V283" s="44">
        <f t="shared" si="76"/>
        <v>-134489.60000000001</v>
      </c>
      <c r="W283" s="11">
        <f t="shared" si="77"/>
        <v>0</v>
      </c>
      <c r="X283" s="43">
        <v>0</v>
      </c>
      <c r="Y283" s="43">
        <f t="shared" si="78"/>
        <v>0</v>
      </c>
    </row>
    <row r="284" spans="1:25" ht="15" customHeight="1">
      <c r="A284" s="22" t="s">
        <v>129</v>
      </c>
      <c r="B284" s="14"/>
      <c r="C284" s="17" t="s">
        <v>288</v>
      </c>
      <c r="D284" s="18"/>
      <c r="E284" s="27">
        <v>0.02</v>
      </c>
      <c r="F284" s="19">
        <f>+E284*$D$205</f>
        <v>1344896</v>
      </c>
      <c r="G284" s="23">
        <v>0</v>
      </c>
      <c r="H284" s="24"/>
      <c r="I284" s="23">
        <v>0</v>
      </c>
      <c r="J284" s="24"/>
      <c r="K284" s="32">
        <v>0</v>
      </c>
      <c r="L284" s="24">
        <f>+K284*F284</f>
        <v>0</v>
      </c>
      <c r="M284" s="27">
        <v>0</v>
      </c>
      <c r="N284" s="31">
        <f t="shared" si="79"/>
        <v>0</v>
      </c>
      <c r="O284" s="23">
        <v>0.8</v>
      </c>
      <c r="P284" s="24">
        <f>F284*O284</f>
        <v>1075916.8</v>
      </c>
      <c r="Q284" s="27">
        <v>0.8</v>
      </c>
      <c r="R284" s="31">
        <f t="shared" si="73"/>
        <v>1075916.8</v>
      </c>
      <c r="S284" s="41">
        <v>0.8</v>
      </c>
      <c r="T284" s="43">
        <f t="shared" si="74"/>
        <v>0.8</v>
      </c>
      <c r="U284" s="12">
        <f t="shared" si="75"/>
        <v>1075916.8</v>
      </c>
      <c r="V284" s="44">
        <f t="shared" si="76"/>
        <v>268979.19999999995</v>
      </c>
      <c r="W284" s="11">
        <f t="shared" si="77"/>
        <v>0.8</v>
      </c>
      <c r="X284" s="43">
        <v>0.8</v>
      </c>
      <c r="Y284" s="43">
        <f t="shared" si="78"/>
        <v>0</v>
      </c>
    </row>
    <row r="285" spans="1:25" ht="15" customHeight="1">
      <c r="A285" s="22" t="s">
        <v>129</v>
      </c>
      <c r="B285" s="14"/>
      <c r="C285" s="17" t="s">
        <v>289</v>
      </c>
      <c r="D285" s="18"/>
      <c r="E285" s="27"/>
      <c r="F285" s="19"/>
      <c r="G285" s="23">
        <v>0</v>
      </c>
      <c r="H285" s="24"/>
      <c r="I285" s="23">
        <v>0</v>
      </c>
      <c r="J285" s="24"/>
      <c r="K285" s="32">
        <v>0</v>
      </c>
      <c r="L285" s="24"/>
      <c r="M285" s="27">
        <v>0</v>
      </c>
      <c r="N285" s="31">
        <f t="shared" si="79"/>
        <v>0</v>
      </c>
      <c r="O285" s="23">
        <v>0.2</v>
      </c>
      <c r="P285" s="24">
        <f>+O285*F284</f>
        <v>268979.20000000001</v>
      </c>
      <c r="Q285" s="27"/>
      <c r="R285" s="31">
        <f t="shared" si="73"/>
        <v>0</v>
      </c>
      <c r="S285" s="41">
        <v>0.2</v>
      </c>
      <c r="T285" s="43">
        <f t="shared" si="74"/>
        <v>0.2</v>
      </c>
      <c r="U285" s="12">
        <f t="shared" si="75"/>
        <v>268979.20000000001</v>
      </c>
      <c r="V285" s="44">
        <f t="shared" si="76"/>
        <v>-268979.20000000001</v>
      </c>
      <c r="W285" s="11">
        <f t="shared" si="77"/>
        <v>0</v>
      </c>
      <c r="X285" s="43">
        <v>0</v>
      </c>
      <c r="Y285" s="43">
        <f t="shared" si="78"/>
        <v>0</v>
      </c>
    </row>
    <row r="286" spans="1:25" ht="15" customHeight="1">
      <c r="A286" s="22" t="s">
        <v>129</v>
      </c>
      <c r="B286" s="14"/>
      <c r="C286" s="17" t="s">
        <v>290</v>
      </c>
      <c r="D286" s="18"/>
      <c r="E286" s="27">
        <v>0.01</v>
      </c>
      <c r="F286" s="19">
        <f>+E286*$D$205</f>
        <v>672448</v>
      </c>
      <c r="G286" s="23">
        <v>0</v>
      </c>
      <c r="H286" s="24"/>
      <c r="I286" s="23">
        <v>0</v>
      </c>
      <c r="J286" s="24"/>
      <c r="K286" s="32">
        <v>0</v>
      </c>
      <c r="L286" s="24">
        <f>+K286*F286</f>
        <v>0</v>
      </c>
      <c r="M286" s="27">
        <v>0</v>
      </c>
      <c r="N286" s="31">
        <f t="shared" si="79"/>
        <v>0</v>
      </c>
      <c r="O286" s="23">
        <v>0.8</v>
      </c>
      <c r="P286" s="24">
        <f>F286*O286</f>
        <v>537958.40000000002</v>
      </c>
      <c r="Q286" s="27">
        <v>0.8</v>
      </c>
      <c r="R286" s="31">
        <f t="shared" si="73"/>
        <v>537958.40000000002</v>
      </c>
      <c r="S286" s="41">
        <v>0.8</v>
      </c>
      <c r="T286" s="43">
        <f t="shared" si="74"/>
        <v>0.8</v>
      </c>
      <c r="U286" s="12">
        <f t="shared" si="75"/>
        <v>537958.40000000002</v>
      </c>
      <c r="V286" s="44">
        <f t="shared" si="76"/>
        <v>134489.59999999998</v>
      </c>
      <c r="W286" s="11">
        <f t="shared" si="77"/>
        <v>0.8</v>
      </c>
      <c r="X286" s="43">
        <v>0.8</v>
      </c>
      <c r="Y286" s="43">
        <f t="shared" si="78"/>
        <v>0</v>
      </c>
    </row>
    <row r="287" spans="1:25" ht="15" customHeight="1">
      <c r="A287" s="22" t="s">
        <v>129</v>
      </c>
      <c r="B287" s="14"/>
      <c r="C287" s="17" t="s">
        <v>291</v>
      </c>
      <c r="D287" s="18"/>
      <c r="E287" s="27"/>
      <c r="F287" s="19"/>
      <c r="G287" s="23">
        <v>0</v>
      </c>
      <c r="H287" s="24"/>
      <c r="I287" s="23">
        <v>0</v>
      </c>
      <c r="J287" s="24"/>
      <c r="K287" s="32">
        <v>0</v>
      </c>
      <c r="L287" s="24"/>
      <c r="M287" s="27">
        <v>0</v>
      </c>
      <c r="N287" s="31">
        <f t="shared" si="79"/>
        <v>0</v>
      </c>
      <c r="O287" s="23">
        <v>0.2</v>
      </c>
      <c r="P287" s="24">
        <f>+O287*F286</f>
        <v>134489.60000000001</v>
      </c>
      <c r="Q287" s="27"/>
      <c r="R287" s="31">
        <f t="shared" si="73"/>
        <v>0</v>
      </c>
      <c r="S287" s="41">
        <v>0.2</v>
      </c>
      <c r="T287" s="43">
        <f t="shared" si="74"/>
        <v>0.2</v>
      </c>
      <c r="U287" s="12">
        <f t="shared" si="75"/>
        <v>134489.60000000001</v>
      </c>
      <c r="V287" s="44">
        <f t="shared" si="76"/>
        <v>-134489.60000000001</v>
      </c>
      <c r="W287" s="11">
        <f t="shared" si="77"/>
        <v>0</v>
      </c>
      <c r="X287" s="43">
        <v>0</v>
      </c>
      <c r="Y287" s="43">
        <f t="shared" si="78"/>
        <v>0</v>
      </c>
    </row>
    <row r="288" spans="1:25" ht="15" customHeight="1">
      <c r="A288" s="22" t="s">
        <v>129</v>
      </c>
      <c r="B288" s="14"/>
      <c r="C288" s="17" t="s">
        <v>292</v>
      </c>
      <c r="D288" s="18"/>
      <c r="E288" s="27">
        <v>0.01</v>
      </c>
      <c r="F288" s="19">
        <f>+E288*$D$205</f>
        <v>672448</v>
      </c>
      <c r="G288" s="23">
        <v>0</v>
      </c>
      <c r="H288" s="24">
        <f>+G288*F288</f>
        <v>0</v>
      </c>
      <c r="I288" s="23">
        <v>0</v>
      </c>
      <c r="J288" s="24"/>
      <c r="K288" s="32"/>
      <c r="L288" s="24">
        <f>K288*F288</f>
        <v>0</v>
      </c>
      <c r="M288" s="27">
        <v>0</v>
      </c>
      <c r="N288" s="31">
        <f t="shared" si="79"/>
        <v>0</v>
      </c>
      <c r="O288" s="23">
        <v>0.8</v>
      </c>
      <c r="P288" s="24">
        <f>F288*O288</f>
        <v>537958.40000000002</v>
      </c>
      <c r="Q288" s="27">
        <v>0.8</v>
      </c>
      <c r="R288" s="31">
        <f t="shared" si="73"/>
        <v>537958.40000000002</v>
      </c>
      <c r="S288" s="41">
        <v>0.8</v>
      </c>
      <c r="T288" s="43">
        <f t="shared" si="74"/>
        <v>0.8</v>
      </c>
      <c r="U288" s="12">
        <f t="shared" si="75"/>
        <v>537958.40000000002</v>
      </c>
      <c r="V288" s="44">
        <f t="shared" si="76"/>
        <v>134489.59999999998</v>
      </c>
      <c r="W288" s="11">
        <f t="shared" si="77"/>
        <v>0.8</v>
      </c>
      <c r="X288" s="43">
        <v>0.8</v>
      </c>
      <c r="Y288" s="43">
        <f t="shared" si="78"/>
        <v>0</v>
      </c>
    </row>
    <row r="289" spans="1:25" ht="15" customHeight="1">
      <c r="A289" s="22" t="s">
        <v>129</v>
      </c>
      <c r="B289" s="14"/>
      <c r="C289" s="17" t="s">
        <v>293</v>
      </c>
      <c r="D289" s="18"/>
      <c r="E289" s="27"/>
      <c r="F289" s="19"/>
      <c r="G289" s="23">
        <v>0</v>
      </c>
      <c r="H289" s="24"/>
      <c r="I289" s="23">
        <v>0</v>
      </c>
      <c r="J289" s="24">
        <f>+I289*F288</f>
        <v>0</v>
      </c>
      <c r="K289" s="32">
        <v>0</v>
      </c>
      <c r="L289" s="24"/>
      <c r="M289" s="27">
        <v>0</v>
      </c>
      <c r="N289" s="31">
        <f t="shared" si="79"/>
        <v>0</v>
      </c>
      <c r="O289" s="23">
        <v>0.2</v>
      </c>
      <c r="P289" s="24">
        <f>F288*O289</f>
        <v>134489.60000000001</v>
      </c>
      <c r="Q289" s="27"/>
      <c r="R289" s="31">
        <f t="shared" si="73"/>
        <v>0</v>
      </c>
      <c r="S289" s="41">
        <v>0.2</v>
      </c>
      <c r="T289" s="43">
        <f t="shared" si="74"/>
        <v>0.2</v>
      </c>
      <c r="U289" s="12">
        <f t="shared" si="75"/>
        <v>134489.60000000001</v>
      </c>
      <c r="V289" s="44">
        <f t="shared" si="76"/>
        <v>-134489.60000000001</v>
      </c>
      <c r="W289" s="11">
        <f t="shared" si="77"/>
        <v>0</v>
      </c>
      <c r="X289" s="43">
        <v>0</v>
      </c>
      <c r="Y289" s="43">
        <f t="shared" si="78"/>
        <v>0</v>
      </c>
    </row>
    <row r="290" spans="1:25" ht="15" customHeight="1">
      <c r="A290" s="22" t="s">
        <v>129</v>
      </c>
      <c r="B290" s="14"/>
      <c r="C290" s="17" t="s">
        <v>305</v>
      </c>
      <c r="D290" s="18"/>
      <c r="E290" s="27">
        <v>0.01</v>
      </c>
      <c r="F290" s="19">
        <f>+E290*$D$205</f>
        <v>672448</v>
      </c>
      <c r="G290" s="23">
        <v>0</v>
      </c>
      <c r="H290" s="24">
        <f>+G290*F290</f>
        <v>0</v>
      </c>
      <c r="I290" s="23">
        <v>0</v>
      </c>
      <c r="J290" s="24"/>
      <c r="K290" s="32"/>
      <c r="L290" s="24">
        <f>F290*K290</f>
        <v>0</v>
      </c>
      <c r="M290" s="27">
        <v>0</v>
      </c>
      <c r="N290" s="31">
        <f t="shared" si="79"/>
        <v>0</v>
      </c>
      <c r="O290" s="23">
        <v>0.8</v>
      </c>
      <c r="P290" s="24">
        <f>F290*O290</f>
        <v>537958.40000000002</v>
      </c>
      <c r="Q290" s="27">
        <v>0.8</v>
      </c>
      <c r="R290" s="31">
        <f t="shared" si="73"/>
        <v>537958.40000000002</v>
      </c>
      <c r="S290" s="41">
        <v>0.8</v>
      </c>
      <c r="T290" s="43">
        <f t="shared" si="74"/>
        <v>0.8</v>
      </c>
      <c r="U290" s="12">
        <f t="shared" si="75"/>
        <v>537958.40000000002</v>
      </c>
      <c r="V290" s="44">
        <f t="shared" si="76"/>
        <v>134489.59999999998</v>
      </c>
      <c r="W290" s="11">
        <f t="shared" si="77"/>
        <v>0.8</v>
      </c>
      <c r="X290" s="43">
        <v>0.8</v>
      </c>
      <c r="Y290" s="43">
        <f t="shared" si="78"/>
        <v>0</v>
      </c>
    </row>
    <row r="291" spans="1:25" ht="15" customHeight="1">
      <c r="A291" s="22" t="s">
        <v>129</v>
      </c>
      <c r="B291" s="14"/>
      <c r="C291" s="17" t="s">
        <v>306</v>
      </c>
      <c r="D291" s="18"/>
      <c r="E291" s="27"/>
      <c r="F291" s="19"/>
      <c r="G291" s="23">
        <v>0</v>
      </c>
      <c r="H291" s="24"/>
      <c r="I291" s="23">
        <v>0</v>
      </c>
      <c r="J291" s="24">
        <f>+I291*F290</f>
        <v>0</v>
      </c>
      <c r="K291" s="32">
        <v>0</v>
      </c>
      <c r="L291" s="24">
        <f>K291*F290</f>
        <v>0</v>
      </c>
      <c r="M291" s="27">
        <v>0</v>
      </c>
      <c r="N291" s="31">
        <f t="shared" si="79"/>
        <v>0</v>
      </c>
      <c r="O291" s="23">
        <v>0.2</v>
      </c>
      <c r="P291" s="24">
        <f>O291*F290</f>
        <v>134489.60000000001</v>
      </c>
      <c r="Q291" s="27"/>
      <c r="R291" s="31">
        <f t="shared" si="73"/>
        <v>0</v>
      </c>
      <c r="S291" s="41">
        <v>0.2</v>
      </c>
      <c r="T291" s="43">
        <f t="shared" si="74"/>
        <v>0.2</v>
      </c>
      <c r="U291" s="12">
        <f t="shared" si="75"/>
        <v>134489.60000000001</v>
      </c>
      <c r="V291" s="44">
        <f t="shared" si="76"/>
        <v>-134489.60000000001</v>
      </c>
      <c r="W291" s="11">
        <f t="shared" si="77"/>
        <v>0</v>
      </c>
      <c r="X291" s="43">
        <v>0</v>
      </c>
      <c r="Y291" s="43">
        <f t="shared" si="78"/>
        <v>0</v>
      </c>
    </row>
    <row r="292" spans="1:25" ht="15" customHeight="1">
      <c r="A292" s="22" t="s">
        <v>129</v>
      </c>
      <c r="B292" s="14" t="s">
        <v>22</v>
      </c>
      <c r="C292" s="20" t="s">
        <v>297</v>
      </c>
      <c r="D292" s="18"/>
      <c r="E292" s="27">
        <v>0.02</v>
      </c>
      <c r="F292" s="19">
        <f>+E292*$D$205</f>
        <v>1344896</v>
      </c>
      <c r="G292" s="23">
        <v>0</v>
      </c>
      <c r="H292" s="24">
        <f>+G292*$F292</f>
        <v>0</v>
      </c>
      <c r="I292" s="23">
        <v>0</v>
      </c>
      <c r="J292" s="24">
        <f>+I292*$F292</f>
        <v>0</v>
      </c>
      <c r="K292" s="32">
        <v>0</v>
      </c>
      <c r="L292" s="24">
        <f>+K292*$F292</f>
        <v>0</v>
      </c>
      <c r="M292" s="27">
        <v>0</v>
      </c>
      <c r="N292" s="31">
        <f t="shared" si="79"/>
        <v>0</v>
      </c>
      <c r="O292" s="23">
        <v>1</v>
      </c>
      <c r="P292" s="24">
        <f>+O292*$F292</f>
        <v>1344896</v>
      </c>
      <c r="Q292" s="27"/>
      <c r="R292" s="31">
        <f t="shared" si="73"/>
        <v>0</v>
      </c>
      <c r="S292" s="41">
        <v>1</v>
      </c>
      <c r="T292" s="43">
        <f t="shared" si="74"/>
        <v>1</v>
      </c>
      <c r="U292" s="12">
        <f t="shared" si="75"/>
        <v>1344896</v>
      </c>
      <c r="V292" s="44">
        <f t="shared" si="76"/>
        <v>0</v>
      </c>
      <c r="W292" s="11">
        <f t="shared" si="77"/>
        <v>0</v>
      </c>
      <c r="X292" s="43">
        <v>0</v>
      </c>
      <c r="Y292" s="43">
        <f t="shared" si="78"/>
        <v>0</v>
      </c>
    </row>
    <row r="293" spans="1:25" ht="15" customHeight="1">
      <c r="A293" s="22" t="s">
        <v>298</v>
      </c>
      <c r="B293" s="14" t="s">
        <v>24</v>
      </c>
      <c r="C293" s="20" t="s">
        <v>300</v>
      </c>
      <c r="D293" s="18"/>
      <c r="E293" s="27">
        <v>0.02</v>
      </c>
      <c r="F293" s="19">
        <f>+E293*$D$205</f>
        <v>1344896</v>
      </c>
      <c r="G293" s="23">
        <v>0</v>
      </c>
      <c r="H293" s="24">
        <f>+G293*$F293</f>
        <v>0</v>
      </c>
      <c r="I293" s="23">
        <v>0</v>
      </c>
      <c r="J293" s="24">
        <f>+I293*$F293</f>
        <v>0</v>
      </c>
      <c r="K293" s="32">
        <v>0</v>
      </c>
      <c r="L293" s="24">
        <f>+K293*$F293</f>
        <v>0</v>
      </c>
      <c r="M293" s="27">
        <v>0</v>
      </c>
      <c r="N293" s="31">
        <f t="shared" si="79"/>
        <v>0</v>
      </c>
      <c r="O293" s="23">
        <v>1</v>
      </c>
      <c r="P293" s="24">
        <f>+O293*$F293</f>
        <v>1344896</v>
      </c>
      <c r="Q293" s="27"/>
      <c r="R293" s="31">
        <f t="shared" si="73"/>
        <v>0</v>
      </c>
      <c r="S293" s="41">
        <v>1</v>
      </c>
      <c r="T293" s="43">
        <f t="shared" si="74"/>
        <v>1</v>
      </c>
      <c r="U293" s="12">
        <f t="shared" si="75"/>
        <v>1344896</v>
      </c>
      <c r="V293" s="44">
        <f t="shared" si="76"/>
        <v>0</v>
      </c>
      <c r="W293" s="11">
        <f t="shared" si="77"/>
        <v>0</v>
      </c>
      <c r="X293" s="43">
        <v>0</v>
      </c>
      <c r="Y293" s="43">
        <f t="shared" si="78"/>
        <v>0</v>
      </c>
    </row>
    <row r="294" spans="1:25" ht="15" customHeight="1">
      <c r="B294" s="14" t="s">
        <v>120</v>
      </c>
      <c r="C294" s="20" t="s">
        <v>108</v>
      </c>
      <c r="D294" s="18"/>
      <c r="E294" s="27"/>
      <c r="F294" s="19"/>
      <c r="G294" s="23">
        <v>0</v>
      </c>
      <c r="H294" s="24"/>
      <c r="I294" s="23">
        <v>0</v>
      </c>
      <c r="J294" s="24"/>
      <c r="K294" s="32">
        <v>0</v>
      </c>
      <c r="L294" s="24"/>
      <c r="M294" s="27">
        <v>0</v>
      </c>
      <c r="N294" s="31">
        <f t="shared" si="79"/>
        <v>0</v>
      </c>
      <c r="O294" s="23">
        <v>0</v>
      </c>
      <c r="P294" s="24"/>
      <c r="Q294" s="27"/>
      <c r="R294" s="31">
        <f t="shared" si="73"/>
        <v>0</v>
      </c>
      <c r="S294" s="41"/>
      <c r="T294" s="43">
        <f t="shared" si="74"/>
        <v>0</v>
      </c>
      <c r="U294" s="12">
        <f t="shared" si="75"/>
        <v>0</v>
      </c>
      <c r="V294" s="44">
        <f t="shared" si="76"/>
        <v>0</v>
      </c>
      <c r="W294" s="11">
        <f t="shared" si="77"/>
        <v>0</v>
      </c>
      <c r="X294" s="43">
        <v>0</v>
      </c>
      <c r="Y294" s="43">
        <f t="shared" si="78"/>
        <v>0</v>
      </c>
    </row>
    <row r="295" spans="1:25" ht="15" customHeight="1">
      <c r="B295" s="14"/>
      <c r="C295" s="20" t="s">
        <v>121</v>
      </c>
      <c r="D295" s="18"/>
      <c r="E295" s="27"/>
      <c r="F295" s="19"/>
      <c r="G295" s="23">
        <v>0</v>
      </c>
      <c r="H295" s="24"/>
      <c r="I295" s="23">
        <v>0</v>
      </c>
      <c r="J295" s="24"/>
      <c r="K295" s="32">
        <v>0</v>
      </c>
      <c r="L295" s="24"/>
      <c r="M295" s="27">
        <v>0</v>
      </c>
      <c r="N295" s="31">
        <f t="shared" si="79"/>
        <v>0</v>
      </c>
      <c r="O295" s="23">
        <v>0</v>
      </c>
      <c r="P295" s="24"/>
      <c r="Q295" s="27"/>
      <c r="R295" s="31">
        <f t="shared" si="73"/>
        <v>0</v>
      </c>
      <c r="S295" s="41"/>
      <c r="T295" s="43">
        <f t="shared" si="74"/>
        <v>0</v>
      </c>
      <c r="U295" s="12">
        <f t="shared" si="75"/>
        <v>0</v>
      </c>
      <c r="V295" s="44">
        <f t="shared" si="76"/>
        <v>0</v>
      </c>
      <c r="W295" s="11">
        <f t="shared" si="77"/>
        <v>0</v>
      </c>
      <c r="X295" s="43">
        <v>0</v>
      </c>
      <c r="Y295" s="43">
        <f t="shared" si="78"/>
        <v>0</v>
      </c>
    </row>
    <row r="296" spans="1:25" s="3" customFormat="1" ht="15" customHeight="1">
      <c r="A296" s="22" t="s">
        <v>19</v>
      </c>
      <c r="B296" s="14"/>
      <c r="C296" s="17" t="s">
        <v>110</v>
      </c>
      <c r="D296" s="18"/>
      <c r="E296" s="27">
        <v>0.02</v>
      </c>
      <c r="F296" s="19">
        <f>+E296*$D$205</f>
        <v>1344896</v>
      </c>
      <c r="G296" s="23">
        <v>0.8</v>
      </c>
      <c r="H296" s="24">
        <f>+G296*F296</f>
        <v>1075916.8</v>
      </c>
      <c r="I296" s="23">
        <v>0.2</v>
      </c>
      <c r="J296" s="24">
        <f>+I296*F296</f>
        <v>268979.20000000001</v>
      </c>
      <c r="K296" s="32">
        <v>0</v>
      </c>
      <c r="L296" s="24"/>
      <c r="M296" s="27">
        <v>0</v>
      </c>
      <c r="N296" s="31">
        <f t="shared" si="79"/>
        <v>0</v>
      </c>
      <c r="O296" s="23">
        <v>0</v>
      </c>
      <c r="P296" s="24"/>
      <c r="Q296" s="27"/>
      <c r="R296" s="31">
        <f t="shared" si="73"/>
        <v>0</v>
      </c>
      <c r="S296" s="42">
        <v>1</v>
      </c>
      <c r="T296" s="43">
        <f t="shared" si="74"/>
        <v>1</v>
      </c>
      <c r="U296" s="12">
        <f t="shared" si="75"/>
        <v>1344896</v>
      </c>
      <c r="V296" s="44">
        <f t="shared" si="76"/>
        <v>0</v>
      </c>
      <c r="W296" s="11">
        <f t="shared" si="77"/>
        <v>1</v>
      </c>
      <c r="X296" s="43">
        <v>1</v>
      </c>
      <c r="Y296" s="43">
        <f t="shared" si="78"/>
        <v>0</v>
      </c>
    </row>
    <row r="297" spans="1:25" s="3" customFormat="1" ht="15" customHeight="1">
      <c r="A297" s="22" t="s">
        <v>19</v>
      </c>
      <c r="B297" s="14"/>
      <c r="C297" s="17" t="s">
        <v>111</v>
      </c>
      <c r="D297" s="18"/>
      <c r="E297" s="27">
        <v>0.02</v>
      </c>
      <c r="F297" s="19">
        <f t="shared" ref="F297:F299" si="82">+E297*$D$205</f>
        <v>1344896</v>
      </c>
      <c r="G297" s="23">
        <v>0.8</v>
      </c>
      <c r="H297" s="24">
        <f>+G297*F297</f>
        <v>1075916.8</v>
      </c>
      <c r="I297" s="23">
        <v>0.2</v>
      </c>
      <c r="J297" s="24">
        <f>+I297*F297</f>
        <v>268979.20000000001</v>
      </c>
      <c r="K297" s="32">
        <v>0</v>
      </c>
      <c r="L297" s="24"/>
      <c r="M297" s="27">
        <v>0</v>
      </c>
      <c r="N297" s="31">
        <f t="shared" si="79"/>
        <v>0</v>
      </c>
      <c r="O297" s="23">
        <v>0</v>
      </c>
      <c r="P297" s="24"/>
      <c r="Q297" s="27"/>
      <c r="R297" s="31">
        <f t="shared" si="73"/>
        <v>0</v>
      </c>
      <c r="S297" s="42">
        <v>1</v>
      </c>
      <c r="T297" s="43">
        <f t="shared" si="74"/>
        <v>1</v>
      </c>
      <c r="U297" s="12">
        <f t="shared" si="75"/>
        <v>1344896</v>
      </c>
      <c r="V297" s="44">
        <f t="shared" si="76"/>
        <v>0</v>
      </c>
      <c r="W297" s="11">
        <f t="shared" si="77"/>
        <v>1</v>
      </c>
      <c r="X297" s="43">
        <v>1</v>
      </c>
      <c r="Y297" s="43">
        <f t="shared" si="78"/>
        <v>0</v>
      </c>
    </row>
    <row r="298" spans="1:25" ht="15" customHeight="1">
      <c r="A298" s="22" t="s">
        <v>19</v>
      </c>
      <c r="B298" s="14"/>
      <c r="C298" s="17" t="s">
        <v>112</v>
      </c>
      <c r="D298" s="18"/>
      <c r="E298" s="27">
        <v>0.02</v>
      </c>
      <c r="F298" s="19">
        <f t="shared" si="82"/>
        <v>1344896</v>
      </c>
      <c r="G298" s="23">
        <v>0</v>
      </c>
      <c r="H298" s="24">
        <f t="shared" ref="H298:H299" si="83">+G298*F298</f>
        <v>0</v>
      </c>
      <c r="I298" s="23">
        <v>1</v>
      </c>
      <c r="J298" s="24">
        <f>+I298*F298</f>
        <v>1344896</v>
      </c>
      <c r="K298" s="32">
        <v>0</v>
      </c>
      <c r="L298" s="24"/>
      <c r="M298" s="27">
        <v>0</v>
      </c>
      <c r="N298" s="31">
        <f t="shared" si="79"/>
        <v>0</v>
      </c>
      <c r="O298" s="23">
        <v>0</v>
      </c>
      <c r="P298" s="24"/>
      <c r="Q298" s="27"/>
      <c r="R298" s="31">
        <f t="shared" si="73"/>
        <v>0</v>
      </c>
      <c r="S298" s="41">
        <v>1</v>
      </c>
      <c r="T298" s="43">
        <f t="shared" si="74"/>
        <v>1</v>
      </c>
      <c r="U298" s="12">
        <f t="shared" si="75"/>
        <v>1344896</v>
      </c>
      <c r="V298" s="44">
        <f t="shared" si="76"/>
        <v>0</v>
      </c>
      <c r="W298" s="11">
        <f t="shared" si="77"/>
        <v>1</v>
      </c>
      <c r="X298" s="43">
        <v>1</v>
      </c>
      <c r="Y298" s="43">
        <f t="shared" si="78"/>
        <v>0</v>
      </c>
    </row>
    <row r="299" spans="1:25" ht="15" customHeight="1">
      <c r="A299" s="22" t="s">
        <v>19</v>
      </c>
      <c r="B299" s="14"/>
      <c r="C299" s="17" t="s">
        <v>113</v>
      </c>
      <c r="D299" s="18"/>
      <c r="E299" s="27">
        <v>0.02</v>
      </c>
      <c r="F299" s="19">
        <f t="shared" si="82"/>
        <v>1344896</v>
      </c>
      <c r="G299" s="23">
        <v>0.8</v>
      </c>
      <c r="H299" s="24">
        <f t="shared" si="83"/>
        <v>1075916.8</v>
      </c>
      <c r="I299" s="23">
        <v>0.2</v>
      </c>
      <c r="J299" s="24">
        <f>+I299*F299</f>
        <v>268979.20000000001</v>
      </c>
      <c r="K299" s="32">
        <v>0</v>
      </c>
      <c r="L299" s="24"/>
      <c r="M299" s="27">
        <v>0</v>
      </c>
      <c r="N299" s="31">
        <f t="shared" si="79"/>
        <v>0</v>
      </c>
      <c r="O299" s="23">
        <v>0</v>
      </c>
      <c r="P299" s="24"/>
      <c r="Q299" s="27"/>
      <c r="R299" s="31">
        <f t="shared" si="73"/>
        <v>0</v>
      </c>
      <c r="S299" s="41">
        <v>1</v>
      </c>
      <c r="T299" s="43">
        <f t="shared" si="74"/>
        <v>1</v>
      </c>
      <c r="U299" s="12">
        <f t="shared" si="75"/>
        <v>1344896</v>
      </c>
      <c r="V299" s="44">
        <f t="shared" si="76"/>
        <v>0</v>
      </c>
      <c r="W299" s="11">
        <f t="shared" si="77"/>
        <v>1</v>
      </c>
      <c r="X299" s="43">
        <v>1</v>
      </c>
      <c r="Y299" s="43">
        <f t="shared" si="78"/>
        <v>0</v>
      </c>
    </row>
    <row r="300" spans="1:25" ht="21.95" customHeight="1">
      <c r="B300" s="14" t="s">
        <v>13</v>
      </c>
      <c r="C300" s="20" t="s">
        <v>283</v>
      </c>
      <c r="D300" s="18"/>
      <c r="E300" s="27"/>
      <c r="F300" s="14"/>
      <c r="G300" s="32"/>
      <c r="H300" s="14"/>
      <c r="I300" s="32"/>
      <c r="J300" s="14"/>
      <c r="K300" s="14">
        <v>0</v>
      </c>
      <c r="L300" s="14"/>
      <c r="M300" s="29">
        <v>0</v>
      </c>
      <c r="N300" s="30">
        <f t="shared" si="79"/>
        <v>0</v>
      </c>
      <c r="O300" s="14">
        <v>0</v>
      </c>
      <c r="P300" s="14"/>
      <c r="Q300" s="29"/>
      <c r="R300" s="30">
        <f t="shared" si="73"/>
        <v>0</v>
      </c>
      <c r="S300" s="50"/>
      <c r="T300" s="43">
        <f t="shared" si="74"/>
        <v>0</v>
      </c>
      <c r="U300" s="12">
        <f t="shared" si="75"/>
        <v>0</v>
      </c>
      <c r="V300" s="44">
        <f t="shared" si="76"/>
        <v>0</v>
      </c>
      <c r="W300" s="11">
        <f t="shared" si="77"/>
        <v>0</v>
      </c>
      <c r="X300" s="43">
        <v>0</v>
      </c>
      <c r="Y300" s="43">
        <f t="shared" si="78"/>
        <v>0</v>
      </c>
    </row>
    <row r="301" spans="1:25" ht="15" customHeight="1">
      <c r="B301" s="14"/>
      <c r="C301" s="20" t="s">
        <v>121</v>
      </c>
      <c r="D301" s="18"/>
      <c r="E301" s="27"/>
      <c r="F301" s="19"/>
      <c r="G301" s="23">
        <v>0</v>
      </c>
      <c r="H301" s="24"/>
      <c r="I301" s="23">
        <v>0</v>
      </c>
      <c r="J301" s="24"/>
      <c r="K301" s="32">
        <v>0</v>
      </c>
      <c r="L301" s="24"/>
      <c r="M301" s="27">
        <v>0</v>
      </c>
      <c r="N301" s="31">
        <f t="shared" si="79"/>
        <v>0</v>
      </c>
      <c r="O301" s="23">
        <v>0</v>
      </c>
      <c r="P301" s="24"/>
      <c r="Q301" s="27"/>
      <c r="R301" s="31">
        <f t="shared" si="73"/>
        <v>0</v>
      </c>
      <c r="S301" s="41"/>
      <c r="T301" s="43">
        <f t="shared" si="74"/>
        <v>0</v>
      </c>
      <c r="U301" s="12">
        <f t="shared" si="75"/>
        <v>0</v>
      </c>
      <c r="V301" s="44">
        <f t="shared" si="76"/>
        <v>0</v>
      </c>
      <c r="W301" s="11">
        <f t="shared" si="77"/>
        <v>0</v>
      </c>
      <c r="X301" s="43">
        <v>0</v>
      </c>
      <c r="Y301" s="43">
        <f t="shared" si="78"/>
        <v>0</v>
      </c>
    </row>
    <row r="302" spans="1:25" ht="15" customHeight="1">
      <c r="A302" s="22" t="s">
        <v>129</v>
      </c>
      <c r="B302" s="14"/>
      <c r="C302" s="17" t="s">
        <v>284</v>
      </c>
      <c r="D302" s="18"/>
      <c r="E302" s="27">
        <v>0.02</v>
      </c>
      <c r="F302" s="19">
        <f>+E302*$D$205</f>
        <v>1344896</v>
      </c>
      <c r="G302" s="23">
        <v>0</v>
      </c>
      <c r="H302" s="24"/>
      <c r="I302" s="23">
        <v>0</v>
      </c>
      <c r="J302" s="24">
        <f>+I302*F302</f>
        <v>0</v>
      </c>
      <c r="K302" s="32">
        <v>0</v>
      </c>
      <c r="L302" s="24">
        <f>+K302*F302</f>
        <v>0</v>
      </c>
      <c r="M302" s="27">
        <v>0</v>
      </c>
      <c r="N302" s="31">
        <f t="shared" si="79"/>
        <v>0</v>
      </c>
      <c r="O302" s="23">
        <v>0.8</v>
      </c>
      <c r="P302" s="24">
        <f>F302*O302</f>
        <v>1075916.8</v>
      </c>
      <c r="Q302" s="27"/>
      <c r="R302" s="31">
        <f t="shared" si="73"/>
        <v>0</v>
      </c>
      <c r="S302" s="41">
        <v>0.8</v>
      </c>
      <c r="T302" s="43">
        <f t="shared" si="74"/>
        <v>0.8</v>
      </c>
      <c r="U302" s="12">
        <f t="shared" si="75"/>
        <v>1075916.8</v>
      </c>
      <c r="V302" s="44">
        <f t="shared" si="76"/>
        <v>268979.19999999995</v>
      </c>
      <c r="W302" s="11">
        <f t="shared" si="77"/>
        <v>0</v>
      </c>
      <c r="X302" s="43">
        <v>0</v>
      </c>
      <c r="Y302" s="43">
        <f t="shared" si="78"/>
        <v>0</v>
      </c>
    </row>
    <row r="303" spans="1:25" ht="15" customHeight="1">
      <c r="A303" s="22" t="s">
        <v>129</v>
      </c>
      <c r="B303" s="14"/>
      <c r="C303" s="17" t="s">
        <v>285</v>
      </c>
      <c r="D303" s="18"/>
      <c r="E303" s="27"/>
      <c r="F303" s="19"/>
      <c r="G303" s="23">
        <v>0</v>
      </c>
      <c r="H303" s="24"/>
      <c r="I303" s="23">
        <v>0</v>
      </c>
      <c r="J303" s="24"/>
      <c r="K303" s="32">
        <v>0</v>
      </c>
      <c r="L303" s="24">
        <f>+K303*F302</f>
        <v>0</v>
      </c>
      <c r="M303" s="27">
        <v>0</v>
      </c>
      <c r="N303" s="31">
        <f t="shared" si="79"/>
        <v>0</v>
      </c>
      <c r="O303" s="23">
        <v>0.2</v>
      </c>
      <c r="P303" s="24">
        <f>F302*O303</f>
        <v>268979.20000000001</v>
      </c>
      <c r="Q303" s="27"/>
      <c r="R303" s="31">
        <f t="shared" si="73"/>
        <v>0</v>
      </c>
      <c r="S303" s="41">
        <v>0.2</v>
      </c>
      <c r="T303" s="43">
        <f t="shared" si="74"/>
        <v>0.2</v>
      </c>
      <c r="U303" s="12">
        <f t="shared" si="75"/>
        <v>268979.20000000001</v>
      </c>
      <c r="V303" s="44">
        <f t="shared" si="76"/>
        <v>-268979.20000000001</v>
      </c>
      <c r="W303" s="11">
        <f t="shared" si="77"/>
        <v>0</v>
      </c>
      <c r="X303" s="43">
        <v>0</v>
      </c>
      <c r="Y303" s="43">
        <f t="shared" si="78"/>
        <v>0</v>
      </c>
    </row>
    <row r="304" spans="1:25" ht="15" customHeight="1">
      <c r="A304" s="22" t="s">
        <v>129</v>
      </c>
      <c r="B304" s="14"/>
      <c r="C304" s="17" t="s">
        <v>286</v>
      </c>
      <c r="D304" s="18"/>
      <c r="E304" s="27">
        <v>0.01</v>
      </c>
      <c r="F304" s="19">
        <f>+E304*$D$205</f>
        <v>672448</v>
      </c>
      <c r="G304" s="23">
        <v>0</v>
      </c>
      <c r="H304" s="24"/>
      <c r="I304" s="23">
        <v>0</v>
      </c>
      <c r="J304" s="24">
        <f>+I304*F304</f>
        <v>0</v>
      </c>
      <c r="K304" s="32">
        <v>0</v>
      </c>
      <c r="L304" s="24">
        <f>+K304*F304</f>
        <v>0</v>
      </c>
      <c r="M304" s="27">
        <v>0</v>
      </c>
      <c r="N304" s="31">
        <f t="shared" si="79"/>
        <v>0</v>
      </c>
      <c r="O304" s="23">
        <v>0.8</v>
      </c>
      <c r="P304" s="24">
        <f>F304*O304</f>
        <v>537958.40000000002</v>
      </c>
      <c r="Q304" s="27"/>
      <c r="R304" s="31">
        <f t="shared" si="73"/>
        <v>0</v>
      </c>
      <c r="S304" s="41">
        <v>0.8</v>
      </c>
      <c r="T304" s="43">
        <f t="shared" si="74"/>
        <v>0.8</v>
      </c>
      <c r="U304" s="12">
        <f t="shared" si="75"/>
        <v>537958.40000000002</v>
      </c>
      <c r="V304" s="44">
        <f t="shared" si="76"/>
        <v>134489.59999999998</v>
      </c>
      <c r="W304" s="11">
        <f t="shared" si="77"/>
        <v>0</v>
      </c>
      <c r="X304" s="43">
        <v>0</v>
      </c>
      <c r="Y304" s="43">
        <f t="shared" si="78"/>
        <v>0</v>
      </c>
    </row>
    <row r="305" spans="1:25" ht="15" customHeight="1">
      <c r="A305" s="22" t="s">
        <v>129</v>
      </c>
      <c r="B305" s="14"/>
      <c r="C305" s="17" t="s">
        <v>287</v>
      </c>
      <c r="D305" s="18"/>
      <c r="E305" s="27"/>
      <c r="F305" s="19"/>
      <c r="G305" s="23">
        <v>0</v>
      </c>
      <c r="H305" s="24"/>
      <c r="I305" s="23">
        <v>0</v>
      </c>
      <c r="J305" s="24"/>
      <c r="K305" s="32">
        <v>0</v>
      </c>
      <c r="L305" s="24">
        <f>+K305*F304</f>
        <v>0</v>
      </c>
      <c r="M305" s="27">
        <v>0</v>
      </c>
      <c r="N305" s="31">
        <f t="shared" si="79"/>
        <v>0</v>
      </c>
      <c r="O305" s="23">
        <v>0.2</v>
      </c>
      <c r="P305" s="24">
        <f>F304*O305</f>
        <v>134489.60000000001</v>
      </c>
      <c r="Q305" s="27"/>
      <c r="R305" s="31">
        <f t="shared" si="73"/>
        <v>0</v>
      </c>
      <c r="S305" s="41">
        <v>0.2</v>
      </c>
      <c r="T305" s="43">
        <f t="shared" si="74"/>
        <v>0.2</v>
      </c>
      <c r="U305" s="12">
        <f t="shared" si="75"/>
        <v>134489.60000000001</v>
      </c>
      <c r="V305" s="44">
        <f t="shared" si="76"/>
        <v>-134489.60000000001</v>
      </c>
      <c r="W305" s="11">
        <f t="shared" si="77"/>
        <v>0</v>
      </c>
      <c r="X305" s="43">
        <v>0</v>
      </c>
      <c r="Y305" s="43">
        <f t="shared" si="78"/>
        <v>0</v>
      </c>
    </row>
    <row r="306" spans="1:25" ht="15" customHeight="1">
      <c r="A306" s="22" t="s">
        <v>129</v>
      </c>
      <c r="B306" s="14"/>
      <c r="C306" s="17" t="s">
        <v>288</v>
      </c>
      <c r="D306" s="18"/>
      <c r="E306" s="27">
        <v>0.02</v>
      </c>
      <c r="F306" s="19">
        <f>+E306*$D$205</f>
        <v>1344896</v>
      </c>
      <c r="G306" s="23">
        <v>0</v>
      </c>
      <c r="H306" s="24"/>
      <c r="I306" s="23">
        <v>0</v>
      </c>
      <c r="J306" s="24"/>
      <c r="K306" s="32">
        <v>0</v>
      </c>
      <c r="L306" s="24">
        <f>+K306*F306</f>
        <v>0</v>
      </c>
      <c r="M306" s="27">
        <v>0</v>
      </c>
      <c r="N306" s="31">
        <f t="shared" si="79"/>
        <v>0</v>
      </c>
      <c r="O306" s="23">
        <v>0.8</v>
      </c>
      <c r="P306" s="24">
        <f>F306*O306</f>
        <v>1075916.8</v>
      </c>
      <c r="Q306" s="27"/>
      <c r="R306" s="31">
        <f t="shared" si="73"/>
        <v>0</v>
      </c>
      <c r="S306" s="41">
        <v>0.8</v>
      </c>
      <c r="T306" s="43">
        <f t="shared" si="74"/>
        <v>0.8</v>
      </c>
      <c r="U306" s="12">
        <f t="shared" si="75"/>
        <v>1075916.8</v>
      </c>
      <c r="V306" s="44">
        <f t="shared" si="76"/>
        <v>268979.19999999995</v>
      </c>
      <c r="W306" s="11">
        <f t="shared" si="77"/>
        <v>0</v>
      </c>
      <c r="X306" s="43">
        <v>0</v>
      </c>
      <c r="Y306" s="43">
        <f t="shared" si="78"/>
        <v>0</v>
      </c>
    </row>
    <row r="307" spans="1:25" ht="15" customHeight="1">
      <c r="A307" s="22" t="s">
        <v>129</v>
      </c>
      <c r="B307" s="14"/>
      <c r="C307" s="17" t="s">
        <v>289</v>
      </c>
      <c r="D307" s="18"/>
      <c r="E307" s="27"/>
      <c r="F307" s="19"/>
      <c r="G307" s="23">
        <v>0</v>
      </c>
      <c r="H307" s="24"/>
      <c r="I307" s="23">
        <v>0</v>
      </c>
      <c r="J307" s="24"/>
      <c r="K307" s="32">
        <v>0</v>
      </c>
      <c r="L307" s="24"/>
      <c r="M307" s="27">
        <v>0</v>
      </c>
      <c r="N307" s="31">
        <f t="shared" si="79"/>
        <v>0</v>
      </c>
      <c r="O307" s="23">
        <v>0.2</v>
      </c>
      <c r="P307" s="24">
        <f>+O307*F306</f>
        <v>268979.20000000001</v>
      </c>
      <c r="Q307" s="27"/>
      <c r="R307" s="31">
        <f t="shared" si="73"/>
        <v>0</v>
      </c>
      <c r="S307" s="41">
        <v>0.2</v>
      </c>
      <c r="T307" s="43">
        <f t="shared" si="74"/>
        <v>0.2</v>
      </c>
      <c r="U307" s="12">
        <f t="shared" si="75"/>
        <v>268979.20000000001</v>
      </c>
      <c r="V307" s="44">
        <f t="shared" si="76"/>
        <v>-268979.20000000001</v>
      </c>
      <c r="W307" s="11">
        <f t="shared" si="77"/>
        <v>0</v>
      </c>
      <c r="X307" s="43">
        <v>0</v>
      </c>
      <c r="Y307" s="43">
        <f t="shared" si="78"/>
        <v>0</v>
      </c>
    </row>
    <row r="308" spans="1:25" ht="15" customHeight="1">
      <c r="A308" s="22" t="s">
        <v>129</v>
      </c>
      <c r="B308" s="14"/>
      <c r="C308" s="17" t="s">
        <v>290</v>
      </c>
      <c r="D308" s="18"/>
      <c r="E308" s="27">
        <v>0.01</v>
      </c>
      <c r="F308" s="19">
        <f>+E308*$D$205</f>
        <v>672448</v>
      </c>
      <c r="G308" s="23">
        <v>0</v>
      </c>
      <c r="H308" s="24"/>
      <c r="I308" s="23">
        <v>0</v>
      </c>
      <c r="J308" s="24"/>
      <c r="K308" s="32">
        <v>0</v>
      </c>
      <c r="L308" s="24">
        <f>+K308*F308</f>
        <v>0</v>
      </c>
      <c r="M308" s="27">
        <v>0</v>
      </c>
      <c r="N308" s="31">
        <f t="shared" si="79"/>
        <v>0</v>
      </c>
      <c r="O308" s="23">
        <v>0.8</v>
      </c>
      <c r="P308" s="24">
        <f>F308*O308</f>
        <v>537958.40000000002</v>
      </c>
      <c r="Q308" s="27"/>
      <c r="R308" s="31">
        <f t="shared" si="73"/>
        <v>0</v>
      </c>
      <c r="S308" s="41">
        <v>0.8</v>
      </c>
      <c r="T308" s="43">
        <f t="shared" si="74"/>
        <v>0.8</v>
      </c>
      <c r="U308" s="12">
        <f t="shared" si="75"/>
        <v>537958.40000000002</v>
      </c>
      <c r="V308" s="44">
        <f t="shared" si="76"/>
        <v>134489.59999999998</v>
      </c>
      <c r="W308" s="11">
        <f t="shared" si="77"/>
        <v>0</v>
      </c>
      <c r="X308" s="43">
        <v>0</v>
      </c>
      <c r="Y308" s="43">
        <f t="shared" si="78"/>
        <v>0</v>
      </c>
    </row>
    <row r="309" spans="1:25" ht="15" customHeight="1">
      <c r="A309" s="22" t="s">
        <v>129</v>
      </c>
      <c r="B309" s="14"/>
      <c r="C309" s="17" t="s">
        <v>291</v>
      </c>
      <c r="D309" s="18"/>
      <c r="E309" s="27"/>
      <c r="F309" s="19"/>
      <c r="G309" s="23">
        <v>0</v>
      </c>
      <c r="H309" s="24"/>
      <c r="I309" s="23">
        <v>0</v>
      </c>
      <c r="J309" s="24"/>
      <c r="K309" s="32">
        <v>0</v>
      </c>
      <c r="L309" s="24"/>
      <c r="M309" s="27">
        <v>0</v>
      </c>
      <c r="N309" s="31">
        <f t="shared" si="79"/>
        <v>0</v>
      </c>
      <c r="O309" s="23">
        <v>0.2</v>
      </c>
      <c r="P309" s="24">
        <f>+O309*F308</f>
        <v>134489.60000000001</v>
      </c>
      <c r="Q309" s="27"/>
      <c r="R309" s="31">
        <f t="shared" si="73"/>
        <v>0</v>
      </c>
      <c r="S309" s="41">
        <v>0.2</v>
      </c>
      <c r="T309" s="43">
        <f t="shared" si="74"/>
        <v>0.2</v>
      </c>
      <c r="U309" s="12">
        <f t="shared" si="75"/>
        <v>134489.60000000001</v>
      </c>
      <c r="V309" s="44">
        <f t="shared" si="76"/>
        <v>-134489.60000000001</v>
      </c>
      <c r="W309" s="11">
        <f t="shared" si="77"/>
        <v>0</v>
      </c>
      <c r="X309" s="43">
        <v>0</v>
      </c>
      <c r="Y309" s="43">
        <f t="shared" si="78"/>
        <v>0</v>
      </c>
    </row>
    <row r="310" spans="1:25" ht="15" customHeight="1">
      <c r="A310" s="22" t="s">
        <v>129</v>
      </c>
      <c r="B310" s="14"/>
      <c r="C310" s="17" t="s">
        <v>292</v>
      </c>
      <c r="D310" s="18"/>
      <c r="E310" s="27">
        <v>0.01</v>
      </c>
      <c r="F310" s="19">
        <f>+E310*$D$205</f>
        <v>672448</v>
      </c>
      <c r="G310" s="23">
        <v>0</v>
      </c>
      <c r="H310" s="24">
        <f>+G310*F310</f>
        <v>0</v>
      </c>
      <c r="I310" s="23">
        <v>0</v>
      </c>
      <c r="J310" s="24"/>
      <c r="K310" s="32">
        <v>0</v>
      </c>
      <c r="L310" s="24">
        <f>F310*K310</f>
        <v>0</v>
      </c>
      <c r="M310" s="27">
        <v>0</v>
      </c>
      <c r="N310" s="31">
        <f t="shared" si="79"/>
        <v>0</v>
      </c>
      <c r="O310" s="23">
        <v>0.8</v>
      </c>
      <c r="P310" s="24">
        <f>F310*O310</f>
        <v>537958.40000000002</v>
      </c>
      <c r="Q310" s="27"/>
      <c r="R310" s="31">
        <f t="shared" si="73"/>
        <v>0</v>
      </c>
      <c r="S310" s="41">
        <v>0.8</v>
      </c>
      <c r="T310" s="43">
        <f t="shared" si="74"/>
        <v>0.8</v>
      </c>
      <c r="U310" s="12">
        <f t="shared" si="75"/>
        <v>537958.40000000002</v>
      </c>
      <c r="V310" s="44">
        <f t="shared" si="76"/>
        <v>134489.59999999998</v>
      </c>
      <c r="W310" s="11">
        <f t="shared" si="77"/>
        <v>0</v>
      </c>
      <c r="X310" s="43">
        <v>0</v>
      </c>
      <c r="Y310" s="43">
        <f t="shared" si="78"/>
        <v>0</v>
      </c>
    </row>
    <row r="311" spans="1:25" ht="15" customHeight="1">
      <c r="A311" s="22" t="s">
        <v>129</v>
      </c>
      <c r="B311" s="14"/>
      <c r="C311" s="17" t="s">
        <v>293</v>
      </c>
      <c r="D311" s="18"/>
      <c r="E311" s="27"/>
      <c r="F311" s="19"/>
      <c r="G311" s="23">
        <v>0</v>
      </c>
      <c r="H311" s="24"/>
      <c r="I311" s="23">
        <v>0</v>
      </c>
      <c r="J311" s="24">
        <f>+I311*F310</f>
        <v>0</v>
      </c>
      <c r="K311" s="32">
        <v>0</v>
      </c>
      <c r="L311" s="24">
        <f>F310*K311</f>
        <v>0</v>
      </c>
      <c r="M311" s="27">
        <v>0</v>
      </c>
      <c r="N311" s="31">
        <f t="shared" si="79"/>
        <v>0</v>
      </c>
      <c r="O311" s="23">
        <v>0.2</v>
      </c>
      <c r="P311" s="24">
        <f>+O311*F310</f>
        <v>134489.60000000001</v>
      </c>
      <c r="Q311" s="27"/>
      <c r="R311" s="31">
        <f t="shared" si="73"/>
        <v>0</v>
      </c>
      <c r="S311" s="41">
        <v>0.2</v>
      </c>
      <c r="T311" s="43">
        <f t="shared" si="74"/>
        <v>0.2</v>
      </c>
      <c r="U311" s="12">
        <f t="shared" si="75"/>
        <v>134489.60000000001</v>
      </c>
      <c r="V311" s="44">
        <f t="shared" si="76"/>
        <v>-134489.60000000001</v>
      </c>
      <c r="W311" s="11">
        <f t="shared" si="77"/>
        <v>0</v>
      </c>
      <c r="X311" s="43">
        <v>0</v>
      </c>
      <c r="Y311" s="43">
        <f t="shared" si="78"/>
        <v>0</v>
      </c>
    </row>
    <row r="312" spans="1:25" s="3" customFormat="1" ht="15" customHeight="1">
      <c r="A312" s="6" t="s">
        <v>129</v>
      </c>
      <c r="B312" s="14"/>
      <c r="C312" s="17" t="s">
        <v>294</v>
      </c>
      <c r="D312" s="18"/>
      <c r="E312" s="27">
        <v>0.01</v>
      </c>
      <c r="F312" s="19">
        <f>+E312*$D$205</f>
        <v>672448</v>
      </c>
      <c r="G312" s="23">
        <v>0</v>
      </c>
      <c r="H312" s="24">
        <f>+G312*F312</f>
        <v>0</v>
      </c>
      <c r="I312" s="23">
        <v>0</v>
      </c>
      <c r="J312" s="24">
        <f>+I312*F312</f>
        <v>0</v>
      </c>
      <c r="K312" s="32">
        <v>0.8</v>
      </c>
      <c r="L312" s="24">
        <f>F312*K312</f>
        <v>537958.40000000002</v>
      </c>
      <c r="M312" s="27">
        <v>0.8</v>
      </c>
      <c r="N312" s="31">
        <f t="shared" si="79"/>
        <v>537958.40000000002</v>
      </c>
      <c r="O312" s="23">
        <v>0</v>
      </c>
      <c r="P312" s="24">
        <f>F312*O312</f>
        <v>0</v>
      </c>
      <c r="Q312" s="27"/>
      <c r="R312" s="31">
        <f t="shared" si="73"/>
        <v>0</v>
      </c>
      <c r="S312" s="42">
        <v>0.8</v>
      </c>
      <c r="T312" s="45">
        <f t="shared" si="74"/>
        <v>0.8</v>
      </c>
      <c r="U312" s="10">
        <f t="shared" si="75"/>
        <v>537958.40000000002</v>
      </c>
      <c r="V312" s="46">
        <f t="shared" si="76"/>
        <v>134489.59999999998</v>
      </c>
      <c r="W312" s="11">
        <f t="shared" si="77"/>
        <v>0.8</v>
      </c>
      <c r="X312" s="43">
        <v>0.8</v>
      </c>
      <c r="Y312" s="43">
        <f t="shared" si="78"/>
        <v>0</v>
      </c>
    </row>
    <row r="313" spans="1:25" ht="15" customHeight="1">
      <c r="A313" s="22" t="s">
        <v>129</v>
      </c>
      <c r="B313" s="14"/>
      <c r="C313" s="17" t="s">
        <v>295</v>
      </c>
      <c r="D313" s="18"/>
      <c r="E313" s="27"/>
      <c r="F313" s="19"/>
      <c r="G313" s="23">
        <v>0</v>
      </c>
      <c r="H313" s="24"/>
      <c r="I313" s="23">
        <v>0</v>
      </c>
      <c r="J313" s="24">
        <f>+I313*F312</f>
        <v>0</v>
      </c>
      <c r="K313" s="32">
        <v>0</v>
      </c>
      <c r="L313" s="24">
        <f>K313*F312</f>
        <v>0</v>
      </c>
      <c r="M313" s="27">
        <v>0</v>
      </c>
      <c r="N313" s="31">
        <f t="shared" si="79"/>
        <v>0</v>
      </c>
      <c r="O313" s="23">
        <v>0.2</v>
      </c>
      <c r="P313" s="24">
        <f>O313*F312</f>
        <v>134489.60000000001</v>
      </c>
      <c r="Q313" s="27"/>
      <c r="R313" s="31">
        <f t="shared" si="73"/>
        <v>0</v>
      </c>
      <c r="S313" s="41">
        <v>0.2</v>
      </c>
      <c r="T313" s="43">
        <f t="shared" si="74"/>
        <v>0.2</v>
      </c>
      <c r="U313" s="12">
        <f t="shared" si="75"/>
        <v>134489.60000000001</v>
      </c>
      <c r="V313" s="44">
        <f t="shared" si="76"/>
        <v>-134489.60000000001</v>
      </c>
      <c r="W313" s="11">
        <f t="shared" si="77"/>
        <v>0</v>
      </c>
      <c r="X313" s="43">
        <v>0</v>
      </c>
      <c r="Y313" s="43">
        <f t="shared" si="78"/>
        <v>0</v>
      </c>
    </row>
    <row r="314" spans="1:25" ht="15" customHeight="1">
      <c r="A314" s="22" t="s">
        <v>129</v>
      </c>
      <c r="B314" s="14"/>
      <c r="C314" s="17" t="s">
        <v>307</v>
      </c>
      <c r="D314" s="18"/>
      <c r="E314" s="27">
        <v>0.01</v>
      </c>
      <c r="F314" s="19">
        <f>+E314*$D$205</f>
        <v>672448</v>
      </c>
      <c r="G314" s="23">
        <v>0</v>
      </c>
      <c r="H314" s="24">
        <f>+G314*$F314</f>
        <v>0</v>
      </c>
      <c r="I314" s="23">
        <v>0</v>
      </c>
      <c r="J314" s="24">
        <f>+I314*$F314</f>
        <v>0</v>
      </c>
      <c r="K314" s="32">
        <v>0</v>
      </c>
      <c r="L314" s="24">
        <f>+K314*$F314</f>
        <v>0</v>
      </c>
      <c r="M314" s="27">
        <v>0</v>
      </c>
      <c r="N314" s="31">
        <f t="shared" si="79"/>
        <v>0</v>
      </c>
      <c r="O314" s="23">
        <v>0.8</v>
      </c>
      <c r="P314" s="24">
        <f>+O314*$F314</f>
        <v>537958.40000000002</v>
      </c>
      <c r="Q314" s="27"/>
      <c r="R314" s="31">
        <f t="shared" si="73"/>
        <v>0</v>
      </c>
      <c r="S314" s="41">
        <v>0.8</v>
      </c>
      <c r="T314" s="43">
        <f t="shared" si="74"/>
        <v>0.8</v>
      </c>
      <c r="U314" s="12">
        <f t="shared" si="75"/>
        <v>537958.40000000002</v>
      </c>
      <c r="V314" s="44">
        <f t="shared" si="76"/>
        <v>134489.59999999998</v>
      </c>
      <c r="W314" s="11">
        <f t="shared" si="77"/>
        <v>0</v>
      </c>
      <c r="X314" s="43">
        <v>0</v>
      </c>
      <c r="Y314" s="43">
        <f t="shared" si="78"/>
        <v>0</v>
      </c>
    </row>
    <row r="315" spans="1:25" ht="15" customHeight="1">
      <c r="A315" s="22" t="s">
        <v>129</v>
      </c>
      <c r="B315" s="14"/>
      <c r="C315" s="17" t="s">
        <v>308</v>
      </c>
      <c r="D315" s="18"/>
      <c r="E315" s="27"/>
      <c r="F315" s="19">
        <f>+E315*$D$205</f>
        <v>0</v>
      </c>
      <c r="G315" s="23">
        <v>0</v>
      </c>
      <c r="H315" s="24">
        <f>+G315*F314</f>
        <v>0</v>
      </c>
      <c r="I315" s="23">
        <v>0</v>
      </c>
      <c r="J315" s="24">
        <f>+I315*F314</f>
        <v>0</v>
      </c>
      <c r="K315" s="32">
        <v>0</v>
      </c>
      <c r="L315" s="24">
        <f>+K315*$F315</f>
        <v>0</v>
      </c>
      <c r="M315" s="27">
        <v>0</v>
      </c>
      <c r="N315" s="31">
        <f t="shared" si="79"/>
        <v>0</v>
      </c>
      <c r="O315" s="23">
        <v>0.2</v>
      </c>
      <c r="P315" s="24">
        <f>F314*O315</f>
        <v>134489.60000000001</v>
      </c>
      <c r="Q315" s="27"/>
      <c r="R315" s="31">
        <f t="shared" si="73"/>
        <v>0</v>
      </c>
      <c r="S315" s="41">
        <v>0.2</v>
      </c>
      <c r="T315" s="43">
        <f t="shared" si="74"/>
        <v>0.2</v>
      </c>
      <c r="U315" s="12">
        <f t="shared" si="75"/>
        <v>134489.60000000001</v>
      </c>
      <c r="V315" s="44">
        <f t="shared" si="76"/>
        <v>-134489.60000000001</v>
      </c>
      <c r="W315" s="11">
        <f t="shared" si="77"/>
        <v>0</v>
      </c>
      <c r="X315" s="43">
        <v>0</v>
      </c>
      <c r="Y315" s="43">
        <f t="shared" si="78"/>
        <v>0</v>
      </c>
    </row>
    <row r="316" spans="1:25" ht="15" customHeight="1">
      <c r="A316" s="22" t="s">
        <v>129</v>
      </c>
      <c r="B316" s="14" t="s">
        <v>22</v>
      </c>
      <c r="C316" s="20" t="s">
        <v>297</v>
      </c>
      <c r="D316" s="18"/>
      <c r="E316" s="27">
        <v>0.01</v>
      </c>
      <c r="F316" s="19">
        <f>+E316*$D$205</f>
        <v>672448</v>
      </c>
      <c r="G316" s="23">
        <v>0</v>
      </c>
      <c r="H316" s="24">
        <f>+G316*$F316</f>
        <v>0</v>
      </c>
      <c r="I316" s="23">
        <v>0</v>
      </c>
      <c r="J316" s="24">
        <f>+I316*$F316</f>
        <v>0</v>
      </c>
      <c r="K316" s="33">
        <v>0</v>
      </c>
      <c r="L316" s="24">
        <f>+K316*$F316</f>
        <v>0</v>
      </c>
      <c r="M316" s="27">
        <v>0</v>
      </c>
      <c r="N316" s="31">
        <f t="shared" si="79"/>
        <v>0</v>
      </c>
      <c r="O316" s="23">
        <v>1</v>
      </c>
      <c r="P316" s="24">
        <f>+O316*$F316</f>
        <v>672448</v>
      </c>
      <c r="Q316" s="27">
        <v>0.7</v>
      </c>
      <c r="R316" s="31">
        <f t="shared" si="73"/>
        <v>470713.59999999998</v>
      </c>
      <c r="S316" s="41">
        <v>1</v>
      </c>
      <c r="T316" s="43">
        <f t="shared" si="74"/>
        <v>1</v>
      </c>
      <c r="U316" s="12">
        <f t="shared" si="75"/>
        <v>672448</v>
      </c>
      <c r="V316" s="44">
        <f t="shared" si="76"/>
        <v>0</v>
      </c>
      <c r="W316" s="11">
        <f t="shared" si="77"/>
        <v>0.7</v>
      </c>
      <c r="X316" s="43">
        <v>0.7</v>
      </c>
      <c r="Y316" s="43">
        <f t="shared" si="78"/>
        <v>0</v>
      </c>
    </row>
    <row r="317" spans="1:25" ht="15" customHeight="1">
      <c r="A317" s="22" t="s">
        <v>298</v>
      </c>
      <c r="B317" s="14" t="s">
        <v>24</v>
      </c>
      <c r="C317" s="20" t="s">
        <v>300</v>
      </c>
      <c r="D317" s="18"/>
      <c r="E317" s="27">
        <v>0.02</v>
      </c>
      <c r="F317" s="19">
        <f>+E317*$D$205</f>
        <v>1344896</v>
      </c>
      <c r="G317" s="23">
        <v>0</v>
      </c>
      <c r="H317" s="24">
        <f>+G317*$F317</f>
        <v>0</v>
      </c>
      <c r="I317" s="23">
        <v>0</v>
      </c>
      <c r="J317" s="24">
        <f>+I317*$F317</f>
        <v>0</v>
      </c>
      <c r="K317" s="32">
        <v>0</v>
      </c>
      <c r="L317" s="24">
        <f>+K317*$F317</f>
        <v>0</v>
      </c>
      <c r="M317" s="27">
        <v>0</v>
      </c>
      <c r="N317" s="31">
        <f t="shared" si="79"/>
        <v>0</v>
      </c>
      <c r="O317" s="23">
        <v>1</v>
      </c>
      <c r="P317" s="24">
        <f>+O317*$F317</f>
        <v>1344896</v>
      </c>
      <c r="Q317" s="27"/>
      <c r="R317" s="31">
        <f t="shared" si="73"/>
        <v>0</v>
      </c>
      <c r="S317" s="41">
        <v>1</v>
      </c>
      <c r="T317" s="43">
        <f t="shared" si="74"/>
        <v>1</v>
      </c>
      <c r="U317" s="12">
        <f t="shared" si="75"/>
        <v>1344896</v>
      </c>
      <c r="V317" s="44">
        <f t="shared" si="76"/>
        <v>0</v>
      </c>
      <c r="W317" s="11">
        <f t="shared" si="77"/>
        <v>0</v>
      </c>
      <c r="X317" s="43">
        <v>0</v>
      </c>
      <c r="Y317" s="43">
        <f t="shared" si="78"/>
        <v>0</v>
      </c>
    </row>
    <row r="318" spans="1:25" s="98" customFormat="1" ht="21.95" customHeight="1">
      <c r="A318" s="89"/>
      <c r="B318" s="104" t="s">
        <v>309</v>
      </c>
      <c r="C318" s="91" t="s">
        <v>310</v>
      </c>
      <c r="D318" s="92">
        <f>+D3*0.05</f>
        <v>48032000</v>
      </c>
      <c r="E318" s="92"/>
      <c r="F318" s="93"/>
      <c r="G318" s="101"/>
      <c r="H318" s="93"/>
      <c r="I318" s="101"/>
      <c r="J318" s="93"/>
      <c r="K318" s="94">
        <v>0</v>
      </c>
      <c r="L318" s="93"/>
      <c r="M318" s="95">
        <v>0</v>
      </c>
      <c r="N318" s="96">
        <f t="shared" si="79"/>
        <v>0</v>
      </c>
      <c r="O318" s="93">
        <v>0</v>
      </c>
      <c r="P318" s="93"/>
      <c r="Q318" s="95"/>
      <c r="R318" s="96">
        <f t="shared" si="73"/>
        <v>0</v>
      </c>
      <c r="S318" s="97"/>
      <c r="T318" s="102">
        <f t="shared" si="74"/>
        <v>0</v>
      </c>
      <c r="U318" s="99">
        <f t="shared" si="75"/>
        <v>0</v>
      </c>
      <c r="V318" s="103">
        <f t="shared" si="76"/>
        <v>0</v>
      </c>
      <c r="W318" s="100">
        <f t="shared" si="77"/>
        <v>0</v>
      </c>
      <c r="X318" s="102">
        <v>0</v>
      </c>
      <c r="Y318" s="43">
        <f t="shared" si="78"/>
        <v>0</v>
      </c>
    </row>
    <row r="319" spans="1:25" s="119" customFormat="1" ht="21.95" customHeight="1">
      <c r="A319" s="105"/>
      <c r="B319" s="106">
        <v>1</v>
      </c>
      <c r="C319" s="107" t="s">
        <v>311</v>
      </c>
      <c r="D319" s="121"/>
      <c r="E319" s="112"/>
      <c r="F319" s="109"/>
      <c r="G319" s="110"/>
      <c r="H319" s="109"/>
      <c r="I319" s="110"/>
      <c r="J319" s="109"/>
      <c r="K319" s="111">
        <v>0</v>
      </c>
      <c r="L319" s="109"/>
      <c r="M319" s="112">
        <v>0</v>
      </c>
      <c r="N319" s="113">
        <f t="shared" si="79"/>
        <v>0</v>
      </c>
      <c r="O319" s="109">
        <v>0</v>
      </c>
      <c r="P319" s="109"/>
      <c r="Q319" s="112"/>
      <c r="R319" s="113">
        <f t="shared" si="73"/>
        <v>0</v>
      </c>
      <c r="S319" s="114"/>
      <c r="T319" s="115">
        <f t="shared" si="74"/>
        <v>0</v>
      </c>
      <c r="U319" s="116">
        <f t="shared" si="75"/>
        <v>0</v>
      </c>
      <c r="V319" s="117">
        <f t="shared" si="76"/>
        <v>0</v>
      </c>
      <c r="W319" s="118">
        <f t="shared" si="77"/>
        <v>0</v>
      </c>
      <c r="X319" s="115">
        <v>0</v>
      </c>
      <c r="Y319" s="43">
        <f t="shared" si="78"/>
        <v>0</v>
      </c>
    </row>
    <row r="320" spans="1:25" s="3" customFormat="1" ht="15" customHeight="1">
      <c r="A320" s="6" t="s">
        <v>129</v>
      </c>
      <c r="B320" s="14" t="s">
        <v>11</v>
      </c>
      <c r="C320" s="17" t="s">
        <v>312</v>
      </c>
      <c r="D320" s="18"/>
      <c r="E320" s="27">
        <v>7.0000000000000007E-2</v>
      </c>
      <c r="F320" s="19">
        <f>+E320*$D$318</f>
        <v>3362240.0000000005</v>
      </c>
      <c r="G320" s="23">
        <v>0</v>
      </c>
      <c r="H320" s="24">
        <f t="shared" ref="H320:H338" si="84">+G320*F320</f>
        <v>0</v>
      </c>
      <c r="I320" s="23">
        <v>0.1</v>
      </c>
      <c r="J320" s="24">
        <f>+I320*F320</f>
        <v>336224.00000000006</v>
      </c>
      <c r="K320" s="32">
        <v>0</v>
      </c>
      <c r="L320" s="24">
        <f t="shared" ref="L320:L338" si="85">+K320*$F320</f>
        <v>0</v>
      </c>
      <c r="M320" s="27">
        <v>0</v>
      </c>
      <c r="N320" s="31">
        <f t="shared" si="79"/>
        <v>0</v>
      </c>
      <c r="O320" s="23">
        <v>0.7</v>
      </c>
      <c r="P320" s="24">
        <f t="shared" ref="P320:P338" si="86">+O320*$F320</f>
        <v>2353568</v>
      </c>
      <c r="Q320" s="27">
        <v>0.2</v>
      </c>
      <c r="R320" s="31">
        <f t="shared" si="73"/>
        <v>672448.00000000012</v>
      </c>
      <c r="S320" s="42">
        <v>0.8</v>
      </c>
      <c r="T320" s="43">
        <f t="shared" si="74"/>
        <v>0.79999999999999993</v>
      </c>
      <c r="U320" s="12">
        <f t="shared" si="75"/>
        <v>2689792</v>
      </c>
      <c r="V320" s="44">
        <f t="shared" si="76"/>
        <v>672448.00000000047</v>
      </c>
      <c r="W320" s="11">
        <f t="shared" si="77"/>
        <v>0.30000000000000004</v>
      </c>
      <c r="X320" s="43">
        <v>0.30000000000000004</v>
      </c>
      <c r="Y320" s="43">
        <f t="shared" si="78"/>
        <v>0</v>
      </c>
    </row>
    <row r="321" spans="1:25" ht="15" customHeight="1">
      <c r="A321" s="6" t="s">
        <v>129</v>
      </c>
      <c r="B321" s="14" t="s">
        <v>13</v>
      </c>
      <c r="C321" s="17" t="s">
        <v>313</v>
      </c>
      <c r="D321" s="18"/>
      <c r="E321" s="27"/>
      <c r="F321" s="19"/>
      <c r="G321" s="23">
        <v>0</v>
      </c>
      <c r="H321" s="24">
        <f t="shared" si="84"/>
        <v>0</v>
      </c>
      <c r="I321" s="23">
        <v>0</v>
      </c>
      <c r="J321" s="24"/>
      <c r="K321" s="32">
        <v>0</v>
      </c>
      <c r="L321" s="24">
        <f>+K321*F320</f>
        <v>0</v>
      </c>
      <c r="M321" s="27">
        <v>0</v>
      </c>
      <c r="N321" s="31">
        <f t="shared" si="79"/>
        <v>0</v>
      </c>
      <c r="O321" s="23">
        <v>0.2</v>
      </c>
      <c r="P321" s="24">
        <f>F320*O321</f>
        <v>672448.00000000012</v>
      </c>
      <c r="Q321" s="27">
        <v>0.05</v>
      </c>
      <c r="R321" s="31">
        <f>Q321*F320</f>
        <v>168112.00000000003</v>
      </c>
      <c r="S321" s="41">
        <v>0.2</v>
      </c>
      <c r="T321" s="43">
        <f t="shared" si="74"/>
        <v>0.2</v>
      </c>
      <c r="U321" s="12">
        <f t="shared" si="75"/>
        <v>672448.00000000012</v>
      </c>
      <c r="V321" s="44">
        <f t="shared" si="76"/>
        <v>-672448.00000000012</v>
      </c>
      <c r="W321" s="11">
        <f t="shared" si="77"/>
        <v>0.05</v>
      </c>
      <c r="X321" s="43">
        <v>0.05</v>
      </c>
      <c r="Y321" s="43">
        <f t="shared" si="78"/>
        <v>0</v>
      </c>
    </row>
    <row r="322" spans="1:25" ht="15" customHeight="1">
      <c r="A322" s="6" t="s">
        <v>129</v>
      </c>
      <c r="B322" s="14" t="s">
        <v>22</v>
      </c>
      <c r="C322" s="17" t="s">
        <v>314</v>
      </c>
      <c r="D322" s="18"/>
      <c r="E322" s="27">
        <v>7.0000000000000007E-2</v>
      </c>
      <c r="F322" s="19">
        <f>+E322*$D$318</f>
        <v>3362240.0000000005</v>
      </c>
      <c r="G322" s="23">
        <v>0</v>
      </c>
      <c r="H322" s="24">
        <f t="shared" si="84"/>
        <v>0</v>
      </c>
      <c r="I322" s="23">
        <v>0</v>
      </c>
      <c r="J322" s="24"/>
      <c r="K322" s="32">
        <v>0</v>
      </c>
      <c r="L322" s="24">
        <f t="shared" si="85"/>
        <v>0</v>
      </c>
      <c r="M322" s="27">
        <v>0</v>
      </c>
      <c r="N322" s="31">
        <f t="shared" si="79"/>
        <v>0</v>
      </c>
      <c r="O322" s="23">
        <v>0.8</v>
      </c>
      <c r="P322" s="24">
        <f t="shared" si="86"/>
        <v>2689792.0000000005</v>
      </c>
      <c r="Q322" s="27">
        <v>0.1</v>
      </c>
      <c r="R322" s="31">
        <f t="shared" si="73"/>
        <v>336224.00000000006</v>
      </c>
      <c r="S322" s="41">
        <v>0.8</v>
      </c>
      <c r="T322" s="43">
        <f t="shared" si="74"/>
        <v>0.8</v>
      </c>
      <c r="U322" s="12">
        <f t="shared" si="75"/>
        <v>2689792.0000000005</v>
      </c>
      <c r="V322" s="44">
        <f t="shared" si="76"/>
        <v>672448</v>
      </c>
      <c r="W322" s="11">
        <f t="shared" si="77"/>
        <v>0.1</v>
      </c>
      <c r="X322" s="43">
        <v>0.1</v>
      </c>
      <c r="Y322" s="43">
        <f t="shared" si="78"/>
        <v>0</v>
      </c>
    </row>
    <row r="323" spans="1:25" ht="15" customHeight="1">
      <c r="A323" s="6" t="s">
        <v>129</v>
      </c>
      <c r="B323" s="14" t="s">
        <v>24</v>
      </c>
      <c r="C323" s="17" t="s">
        <v>315</v>
      </c>
      <c r="D323" s="18"/>
      <c r="E323" s="27"/>
      <c r="F323" s="19"/>
      <c r="G323" s="23">
        <v>0</v>
      </c>
      <c r="H323" s="24">
        <f t="shared" si="84"/>
        <v>0</v>
      </c>
      <c r="I323" s="23">
        <v>0</v>
      </c>
      <c r="J323" s="24"/>
      <c r="K323" s="32">
        <v>0</v>
      </c>
      <c r="L323" s="24">
        <f>+K323*F322</f>
        <v>0</v>
      </c>
      <c r="M323" s="27">
        <v>0</v>
      </c>
      <c r="N323" s="31">
        <f t="shared" si="79"/>
        <v>0</v>
      </c>
      <c r="O323" s="23">
        <v>0.2</v>
      </c>
      <c r="P323" s="24">
        <f>F322*O323</f>
        <v>672448.00000000012</v>
      </c>
      <c r="Q323" s="27"/>
      <c r="R323" s="31">
        <f t="shared" si="73"/>
        <v>0</v>
      </c>
      <c r="S323" s="41">
        <v>0.2</v>
      </c>
      <c r="T323" s="43">
        <f t="shared" si="74"/>
        <v>0.2</v>
      </c>
      <c r="U323" s="12">
        <f t="shared" si="75"/>
        <v>672448.00000000012</v>
      </c>
      <c r="V323" s="44">
        <f t="shared" si="76"/>
        <v>-672448.00000000012</v>
      </c>
      <c r="W323" s="11">
        <f t="shared" si="77"/>
        <v>0</v>
      </c>
      <c r="X323" s="43">
        <v>0</v>
      </c>
      <c r="Y323" s="43">
        <f t="shared" si="78"/>
        <v>0</v>
      </c>
    </row>
    <row r="324" spans="1:25" ht="15" customHeight="1">
      <c r="A324" s="6" t="s">
        <v>129</v>
      </c>
      <c r="B324" s="14" t="s">
        <v>26</v>
      </c>
      <c r="C324" s="17" t="s">
        <v>316</v>
      </c>
      <c r="D324" s="18"/>
      <c r="E324" s="27">
        <v>0.05</v>
      </c>
      <c r="F324" s="19">
        <f>+E324*$D$318</f>
        <v>2401600</v>
      </c>
      <c r="G324" s="23">
        <v>0</v>
      </c>
      <c r="H324" s="24">
        <f t="shared" si="84"/>
        <v>0</v>
      </c>
      <c r="I324" s="23">
        <v>0</v>
      </c>
      <c r="J324" s="24"/>
      <c r="K324" s="32">
        <v>0</v>
      </c>
      <c r="L324" s="24">
        <f t="shared" si="85"/>
        <v>0</v>
      </c>
      <c r="M324" s="27">
        <v>0</v>
      </c>
      <c r="N324" s="31">
        <f t="shared" si="79"/>
        <v>0</v>
      </c>
      <c r="O324" s="23">
        <v>0.8</v>
      </c>
      <c r="P324" s="24">
        <f t="shared" si="86"/>
        <v>1921280</v>
      </c>
      <c r="Q324" s="27"/>
      <c r="R324" s="31">
        <f t="shared" si="73"/>
        <v>0</v>
      </c>
      <c r="S324" s="41">
        <v>0.8</v>
      </c>
      <c r="T324" s="43">
        <f t="shared" si="74"/>
        <v>0.8</v>
      </c>
      <c r="U324" s="12">
        <f t="shared" si="75"/>
        <v>1921280</v>
      </c>
      <c r="V324" s="44">
        <f t="shared" si="76"/>
        <v>480320</v>
      </c>
      <c r="W324" s="11">
        <f t="shared" si="77"/>
        <v>0</v>
      </c>
      <c r="X324" s="43">
        <v>0</v>
      </c>
      <c r="Y324" s="43">
        <f t="shared" si="78"/>
        <v>0</v>
      </c>
    </row>
    <row r="325" spans="1:25" ht="15" customHeight="1">
      <c r="A325" s="6" t="s">
        <v>129</v>
      </c>
      <c r="B325" s="14" t="s">
        <v>28</v>
      </c>
      <c r="C325" s="17" t="s">
        <v>317</v>
      </c>
      <c r="D325" s="18"/>
      <c r="E325" s="27"/>
      <c r="F325" s="19"/>
      <c r="G325" s="23">
        <v>0</v>
      </c>
      <c r="H325" s="24">
        <f t="shared" si="84"/>
        <v>0</v>
      </c>
      <c r="I325" s="23">
        <v>0</v>
      </c>
      <c r="J325" s="24"/>
      <c r="K325" s="32">
        <v>0</v>
      </c>
      <c r="L325" s="24">
        <f>+K325*F324</f>
        <v>0</v>
      </c>
      <c r="M325" s="27">
        <v>0</v>
      </c>
      <c r="N325" s="31">
        <f t="shared" si="79"/>
        <v>0</v>
      </c>
      <c r="O325" s="23">
        <v>0.2</v>
      </c>
      <c r="P325" s="24">
        <f>F324*O325</f>
        <v>480320</v>
      </c>
      <c r="Q325" s="27"/>
      <c r="R325" s="31">
        <f t="shared" si="73"/>
        <v>0</v>
      </c>
      <c r="S325" s="41">
        <v>0.2</v>
      </c>
      <c r="T325" s="43">
        <f t="shared" si="74"/>
        <v>0.2</v>
      </c>
      <c r="U325" s="12">
        <f t="shared" si="75"/>
        <v>480320</v>
      </c>
      <c r="V325" s="44">
        <f t="shared" si="76"/>
        <v>-480320</v>
      </c>
      <c r="W325" s="11">
        <f t="shared" si="77"/>
        <v>0</v>
      </c>
      <c r="X325" s="43">
        <v>0</v>
      </c>
      <c r="Y325" s="43">
        <f t="shared" si="78"/>
        <v>0</v>
      </c>
    </row>
    <row r="326" spans="1:25" ht="15" customHeight="1">
      <c r="A326" s="6" t="s">
        <v>129</v>
      </c>
      <c r="B326" s="14" t="s">
        <v>30</v>
      </c>
      <c r="C326" s="17" t="s">
        <v>318</v>
      </c>
      <c r="D326" s="18"/>
      <c r="E326" s="23">
        <v>0.02</v>
      </c>
      <c r="F326" s="19">
        <f>+E326*$D$318</f>
        <v>960640</v>
      </c>
      <c r="G326" s="23">
        <v>0</v>
      </c>
      <c r="H326" s="24">
        <f t="shared" si="84"/>
        <v>0</v>
      </c>
      <c r="I326" s="23">
        <v>0</v>
      </c>
      <c r="J326" s="24"/>
      <c r="K326" s="32">
        <v>0</v>
      </c>
      <c r="L326" s="24">
        <f t="shared" si="85"/>
        <v>0</v>
      </c>
      <c r="M326" s="27">
        <v>0</v>
      </c>
      <c r="N326" s="31">
        <f t="shared" si="79"/>
        <v>0</v>
      </c>
      <c r="O326" s="23">
        <v>0.8</v>
      </c>
      <c r="P326" s="24">
        <f t="shared" si="86"/>
        <v>768512</v>
      </c>
      <c r="Q326" s="27"/>
      <c r="R326" s="31">
        <f t="shared" si="73"/>
        <v>0</v>
      </c>
      <c r="S326" s="41">
        <v>0.8</v>
      </c>
      <c r="T326" s="43">
        <f t="shared" si="74"/>
        <v>0.8</v>
      </c>
      <c r="U326" s="12">
        <f t="shared" si="75"/>
        <v>768512</v>
      </c>
      <c r="V326" s="44">
        <f t="shared" si="76"/>
        <v>192128</v>
      </c>
      <c r="W326" s="11">
        <f t="shared" si="77"/>
        <v>0</v>
      </c>
      <c r="X326" s="43">
        <v>0</v>
      </c>
      <c r="Y326" s="43">
        <f t="shared" si="78"/>
        <v>0</v>
      </c>
    </row>
    <row r="327" spans="1:25" ht="15" customHeight="1">
      <c r="A327" s="6" t="s">
        <v>129</v>
      </c>
      <c r="B327" s="14" t="s">
        <v>32</v>
      </c>
      <c r="C327" s="17" t="s">
        <v>319</v>
      </c>
      <c r="D327" s="18"/>
      <c r="E327" s="23"/>
      <c r="F327" s="19"/>
      <c r="G327" s="23">
        <v>0</v>
      </c>
      <c r="H327" s="24">
        <f t="shared" si="84"/>
        <v>0</v>
      </c>
      <c r="I327" s="23">
        <v>0</v>
      </c>
      <c r="J327" s="24"/>
      <c r="K327" s="32">
        <v>0</v>
      </c>
      <c r="L327" s="24">
        <f t="shared" si="85"/>
        <v>0</v>
      </c>
      <c r="M327" s="27">
        <v>0</v>
      </c>
      <c r="N327" s="31">
        <f t="shared" ref="N327:N352" si="87">M327*F327</f>
        <v>0</v>
      </c>
      <c r="O327" s="23">
        <v>0.2</v>
      </c>
      <c r="P327" s="24">
        <f>+O327*F326</f>
        <v>192128</v>
      </c>
      <c r="Q327" s="27"/>
      <c r="R327" s="31">
        <f t="shared" ref="R327:R352" si="88">Q327*F327</f>
        <v>0</v>
      </c>
      <c r="S327" s="41">
        <v>0.2</v>
      </c>
      <c r="T327" s="43">
        <f t="shared" ref="T327:T356" si="89">G327+I327+K327+O327</f>
        <v>0.2</v>
      </c>
      <c r="U327" s="12">
        <f t="shared" ref="U327:U351" si="90">H327+J327+L327+P327</f>
        <v>192128</v>
      </c>
      <c r="V327" s="44">
        <f t="shared" ref="V327:V357" si="91">F327-U327</f>
        <v>-192128</v>
      </c>
      <c r="W327" s="11">
        <f t="shared" ref="W327:W357" si="92">G327+I327+M327+Q327</f>
        <v>0</v>
      </c>
      <c r="X327" s="43">
        <v>0</v>
      </c>
      <c r="Y327" s="43">
        <f t="shared" ref="Y327:Y369" si="93">W327-X327</f>
        <v>0</v>
      </c>
    </row>
    <row r="328" spans="1:25" ht="15" customHeight="1">
      <c r="A328" s="6" t="s">
        <v>129</v>
      </c>
      <c r="B328" s="14" t="s">
        <v>34</v>
      </c>
      <c r="C328" s="17" t="s">
        <v>320</v>
      </c>
      <c r="D328" s="18"/>
      <c r="E328" s="23">
        <v>7.0000000000000007E-2</v>
      </c>
      <c r="F328" s="19">
        <f>+E328*$D$318</f>
        <v>3362240.0000000005</v>
      </c>
      <c r="G328" s="23">
        <v>0</v>
      </c>
      <c r="H328" s="24">
        <f t="shared" si="84"/>
        <v>0</v>
      </c>
      <c r="I328" s="23">
        <v>0</v>
      </c>
      <c r="J328" s="24"/>
      <c r="K328" s="32">
        <v>0</v>
      </c>
      <c r="L328" s="24">
        <f t="shared" si="85"/>
        <v>0</v>
      </c>
      <c r="M328" s="27">
        <v>0</v>
      </c>
      <c r="N328" s="31">
        <f t="shared" si="87"/>
        <v>0</v>
      </c>
      <c r="O328" s="23">
        <v>0.8</v>
      </c>
      <c r="P328" s="24">
        <f t="shared" si="86"/>
        <v>2689792.0000000005</v>
      </c>
      <c r="Q328" s="27"/>
      <c r="R328" s="31">
        <f t="shared" si="88"/>
        <v>0</v>
      </c>
      <c r="S328" s="41">
        <v>0.8</v>
      </c>
      <c r="T328" s="43">
        <f t="shared" si="89"/>
        <v>0.8</v>
      </c>
      <c r="U328" s="12">
        <f t="shared" si="90"/>
        <v>2689792.0000000005</v>
      </c>
      <c r="V328" s="44">
        <f t="shared" si="91"/>
        <v>672448</v>
      </c>
      <c r="W328" s="11">
        <f t="shared" si="92"/>
        <v>0</v>
      </c>
      <c r="X328" s="43">
        <v>0</v>
      </c>
      <c r="Y328" s="43">
        <f t="shared" si="93"/>
        <v>0</v>
      </c>
    </row>
    <row r="329" spans="1:25" ht="15" customHeight="1">
      <c r="A329" s="6" t="s">
        <v>129</v>
      </c>
      <c r="B329" s="14" t="s">
        <v>36</v>
      </c>
      <c r="C329" s="17" t="s">
        <v>321</v>
      </c>
      <c r="D329" s="18"/>
      <c r="E329" s="23"/>
      <c r="F329" s="19"/>
      <c r="G329" s="23">
        <v>0</v>
      </c>
      <c r="H329" s="24">
        <f t="shared" si="84"/>
        <v>0</v>
      </c>
      <c r="I329" s="23">
        <v>0</v>
      </c>
      <c r="J329" s="24"/>
      <c r="K329" s="32">
        <v>0</v>
      </c>
      <c r="L329" s="24">
        <f t="shared" si="85"/>
        <v>0</v>
      </c>
      <c r="M329" s="27">
        <v>0</v>
      </c>
      <c r="N329" s="31">
        <f t="shared" si="87"/>
        <v>0</v>
      </c>
      <c r="O329" s="23">
        <v>0.2</v>
      </c>
      <c r="P329" s="24">
        <f>+O329*F328</f>
        <v>672448.00000000012</v>
      </c>
      <c r="Q329" s="27"/>
      <c r="R329" s="31">
        <f t="shared" si="88"/>
        <v>0</v>
      </c>
      <c r="S329" s="41">
        <v>0.2</v>
      </c>
      <c r="T329" s="43">
        <f t="shared" si="89"/>
        <v>0.2</v>
      </c>
      <c r="U329" s="12">
        <f t="shared" si="90"/>
        <v>672448.00000000012</v>
      </c>
      <c r="V329" s="44">
        <f t="shared" si="91"/>
        <v>-672448.00000000012</v>
      </c>
      <c r="W329" s="11">
        <f t="shared" si="92"/>
        <v>0</v>
      </c>
      <c r="X329" s="43">
        <v>0</v>
      </c>
      <c r="Y329" s="43">
        <f t="shared" si="93"/>
        <v>0</v>
      </c>
    </row>
    <row r="330" spans="1:25" ht="15" customHeight="1">
      <c r="A330" s="6" t="s">
        <v>129</v>
      </c>
      <c r="B330" s="14" t="s">
        <v>38</v>
      </c>
      <c r="C330" s="17" t="s">
        <v>322</v>
      </c>
      <c r="D330" s="18"/>
      <c r="E330" s="27">
        <v>0.02</v>
      </c>
      <c r="F330" s="19">
        <f>+E330*$D$318</f>
        <v>960640</v>
      </c>
      <c r="G330" s="23">
        <v>0</v>
      </c>
      <c r="H330" s="24">
        <f t="shared" si="84"/>
        <v>0</v>
      </c>
      <c r="I330" s="23">
        <v>0</v>
      </c>
      <c r="J330" s="24"/>
      <c r="K330" s="32">
        <v>0</v>
      </c>
      <c r="L330" s="24">
        <f t="shared" si="85"/>
        <v>0</v>
      </c>
      <c r="M330" s="27">
        <v>0</v>
      </c>
      <c r="N330" s="31">
        <f t="shared" si="87"/>
        <v>0</v>
      </c>
      <c r="O330" s="23">
        <v>0.8</v>
      </c>
      <c r="P330" s="24">
        <f t="shared" si="86"/>
        <v>768512</v>
      </c>
      <c r="Q330" s="27"/>
      <c r="R330" s="31">
        <f t="shared" si="88"/>
        <v>0</v>
      </c>
      <c r="S330" s="41">
        <v>0.8</v>
      </c>
      <c r="T330" s="43">
        <f t="shared" si="89"/>
        <v>0.8</v>
      </c>
      <c r="U330" s="12">
        <f t="shared" si="90"/>
        <v>768512</v>
      </c>
      <c r="V330" s="44">
        <f t="shared" si="91"/>
        <v>192128</v>
      </c>
      <c r="W330" s="11">
        <f t="shared" si="92"/>
        <v>0</v>
      </c>
      <c r="X330" s="43">
        <v>0</v>
      </c>
      <c r="Y330" s="43">
        <f t="shared" si="93"/>
        <v>0</v>
      </c>
    </row>
    <row r="331" spans="1:25" ht="15" customHeight="1">
      <c r="A331" s="6" t="s">
        <v>129</v>
      </c>
      <c r="B331" s="14" t="s">
        <v>40</v>
      </c>
      <c r="C331" s="17" t="s">
        <v>323</v>
      </c>
      <c r="D331" s="18"/>
      <c r="E331" s="27"/>
      <c r="F331" s="19"/>
      <c r="G331" s="23">
        <v>0</v>
      </c>
      <c r="H331" s="24">
        <f t="shared" si="84"/>
        <v>0</v>
      </c>
      <c r="I331" s="23">
        <v>0</v>
      </c>
      <c r="J331" s="24"/>
      <c r="K331" s="32">
        <v>0</v>
      </c>
      <c r="L331" s="24">
        <f t="shared" si="85"/>
        <v>0</v>
      </c>
      <c r="M331" s="27">
        <v>0</v>
      </c>
      <c r="N331" s="31">
        <f t="shared" si="87"/>
        <v>0</v>
      </c>
      <c r="O331" s="23">
        <v>0.2</v>
      </c>
      <c r="P331" s="24">
        <f>+O331*F330</f>
        <v>192128</v>
      </c>
      <c r="Q331" s="27"/>
      <c r="R331" s="31">
        <f t="shared" si="88"/>
        <v>0</v>
      </c>
      <c r="S331" s="41">
        <v>0.2</v>
      </c>
      <c r="T331" s="43">
        <f t="shared" si="89"/>
        <v>0.2</v>
      </c>
      <c r="U331" s="12">
        <f t="shared" si="90"/>
        <v>192128</v>
      </c>
      <c r="V331" s="44">
        <f t="shared" si="91"/>
        <v>-192128</v>
      </c>
      <c r="W331" s="11">
        <f t="shared" si="92"/>
        <v>0</v>
      </c>
      <c r="X331" s="43">
        <v>0</v>
      </c>
      <c r="Y331" s="43">
        <f t="shared" si="93"/>
        <v>0</v>
      </c>
    </row>
    <row r="332" spans="1:25" ht="15" customHeight="1">
      <c r="A332" s="6" t="s">
        <v>129</v>
      </c>
      <c r="B332" s="14" t="s">
        <v>42</v>
      </c>
      <c r="C332" s="17" t="s">
        <v>324</v>
      </c>
      <c r="D332" s="18"/>
      <c r="E332" s="27">
        <v>0.05</v>
      </c>
      <c r="F332" s="19">
        <f>+E332*$D$318</f>
        <v>2401600</v>
      </c>
      <c r="G332" s="23">
        <v>0</v>
      </c>
      <c r="H332" s="24">
        <f t="shared" si="84"/>
        <v>0</v>
      </c>
      <c r="I332" s="23">
        <v>0</v>
      </c>
      <c r="J332" s="24"/>
      <c r="K332" s="32">
        <v>0</v>
      </c>
      <c r="L332" s="24">
        <f t="shared" si="85"/>
        <v>0</v>
      </c>
      <c r="M332" s="27">
        <v>0</v>
      </c>
      <c r="N332" s="31">
        <f t="shared" si="87"/>
        <v>0</v>
      </c>
      <c r="O332" s="23">
        <v>0.8</v>
      </c>
      <c r="P332" s="24">
        <f t="shared" si="86"/>
        <v>1921280</v>
      </c>
      <c r="Q332" s="27"/>
      <c r="R332" s="31">
        <f t="shared" si="88"/>
        <v>0</v>
      </c>
      <c r="S332" s="41">
        <v>0.8</v>
      </c>
      <c r="T332" s="43">
        <f t="shared" si="89"/>
        <v>0.8</v>
      </c>
      <c r="U332" s="12">
        <f t="shared" si="90"/>
        <v>1921280</v>
      </c>
      <c r="V332" s="44">
        <f t="shared" si="91"/>
        <v>480320</v>
      </c>
      <c r="W332" s="11">
        <f t="shared" si="92"/>
        <v>0</v>
      </c>
      <c r="X332" s="43">
        <v>0</v>
      </c>
      <c r="Y332" s="43">
        <f t="shared" si="93"/>
        <v>0</v>
      </c>
    </row>
    <row r="333" spans="1:25" ht="15" customHeight="1">
      <c r="A333" s="6" t="s">
        <v>129</v>
      </c>
      <c r="B333" s="14" t="s">
        <v>44</v>
      </c>
      <c r="C333" s="17" t="s">
        <v>325</v>
      </c>
      <c r="D333" s="18"/>
      <c r="E333" s="27"/>
      <c r="F333" s="19"/>
      <c r="G333" s="23">
        <v>0</v>
      </c>
      <c r="H333" s="24">
        <f t="shared" si="84"/>
        <v>0</v>
      </c>
      <c r="I333" s="23">
        <v>0</v>
      </c>
      <c r="J333" s="24"/>
      <c r="K333" s="32">
        <v>0</v>
      </c>
      <c r="L333" s="24">
        <f t="shared" si="85"/>
        <v>0</v>
      </c>
      <c r="M333" s="27">
        <v>0</v>
      </c>
      <c r="N333" s="31">
        <f t="shared" si="87"/>
        <v>0</v>
      </c>
      <c r="O333" s="23">
        <v>0.2</v>
      </c>
      <c r="P333" s="24">
        <f>+O333*F332</f>
        <v>480320</v>
      </c>
      <c r="Q333" s="27"/>
      <c r="R333" s="31">
        <f t="shared" si="88"/>
        <v>0</v>
      </c>
      <c r="S333" s="41">
        <v>0.2</v>
      </c>
      <c r="T333" s="43">
        <f t="shared" si="89"/>
        <v>0.2</v>
      </c>
      <c r="U333" s="12">
        <f t="shared" si="90"/>
        <v>480320</v>
      </c>
      <c r="V333" s="44">
        <f t="shared" si="91"/>
        <v>-480320</v>
      </c>
      <c r="W333" s="11">
        <f t="shared" si="92"/>
        <v>0</v>
      </c>
      <c r="X333" s="43">
        <v>0</v>
      </c>
      <c r="Y333" s="43">
        <f t="shared" si="93"/>
        <v>0</v>
      </c>
    </row>
    <row r="334" spans="1:25" ht="15" customHeight="1">
      <c r="A334" s="6" t="s">
        <v>129</v>
      </c>
      <c r="B334" s="14" t="s">
        <v>46</v>
      </c>
      <c r="C334" s="17" t="s">
        <v>326</v>
      </c>
      <c r="D334" s="18"/>
      <c r="E334" s="27">
        <v>0.05</v>
      </c>
      <c r="F334" s="19">
        <f>+E334*$D$318</f>
        <v>2401600</v>
      </c>
      <c r="G334" s="23">
        <v>0</v>
      </c>
      <c r="H334" s="24">
        <f t="shared" si="84"/>
        <v>0</v>
      </c>
      <c r="I334" s="23">
        <v>0</v>
      </c>
      <c r="J334" s="24"/>
      <c r="K334" s="32">
        <v>0</v>
      </c>
      <c r="L334" s="24">
        <f t="shared" si="85"/>
        <v>0</v>
      </c>
      <c r="M334" s="27">
        <v>0</v>
      </c>
      <c r="N334" s="31">
        <f t="shared" si="87"/>
        <v>0</v>
      </c>
      <c r="O334" s="23">
        <v>0.8</v>
      </c>
      <c r="P334" s="24">
        <f t="shared" si="86"/>
        <v>1921280</v>
      </c>
      <c r="Q334" s="27"/>
      <c r="R334" s="31">
        <f t="shared" si="88"/>
        <v>0</v>
      </c>
      <c r="S334" s="41">
        <v>0.8</v>
      </c>
      <c r="T334" s="43">
        <f t="shared" si="89"/>
        <v>0.8</v>
      </c>
      <c r="U334" s="12">
        <f t="shared" si="90"/>
        <v>1921280</v>
      </c>
      <c r="V334" s="44">
        <f t="shared" si="91"/>
        <v>480320</v>
      </c>
      <c r="W334" s="11">
        <f t="shared" si="92"/>
        <v>0</v>
      </c>
      <c r="X334" s="43">
        <v>0</v>
      </c>
      <c r="Y334" s="43">
        <f t="shared" si="93"/>
        <v>0</v>
      </c>
    </row>
    <row r="335" spans="1:25" ht="15" customHeight="1">
      <c r="A335" s="6" t="s">
        <v>129</v>
      </c>
      <c r="B335" s="14" t="s">
        <v>48</v>
      </c>
      <c r="C335" s="17" t="s">
        <v>327</v>
      </c>
      <c r="D335" s="18"/>
      <c r="E335" s="27"/>
      <c r="F335" s="19"/>
      <c r="G335" s="23">
        <v>0</v>
      </c>
      <c r="H335" s="24">
        <f t="shared" si="84"/>
        <v>0</v>
      </c>
      <c r="I335" s="23">
        <v>0</v>
      </c>
      <c r="J335" s="24"/>
      <c r="K335" s="32">
        <v>0</v>
      </c>
      <c r="L335" s="24">
        <f t="shared" si="85"/>
        <v>0</v>
      </c>
      <c r="M335" s="27">
        <v>0</v>
      </c>
      <c r="N335" s="31">
        <f t="shared" si="87"/>
        <v>0</v>
      </c>
      <c r="O335" s="23">
        <v>0.2</v>
      </c>
      <c r="P335" s="24">
        <f>+O335*F334</f>
        <v>480320</v>
      </c>
      <c r="Q335" s="27"/>
      <c r="R335" s="31">
        <f t="shared" si="88"/>
        <v>0</v>
      </c>
      <c r="S335" s="41">
        <v>0.2</v>
      </c>
      <c r="T335" s="43">
        <f t="shared" si="89"/>
        <v>0.2</v>
      </c>
      <c r="U335" s="12">
        <f t="shared" si="90"/>
        <v>480320</v>
      </c>
      <c r="V335" s="44">
        <f t="shared" si="91"/>
        <v>-480320</v>
      </c>
      <c r="W335" s="11">
        <f t="shared" si="92"/>
        <v>0</v>
      </c>
      <c r="X335" s="43">
        <v>0</v>
      </c>
      <c r="Y335" s="43">
        <f t="shared" si="93"/>
        <v>0</v>
      </c>
    </row>
    <row r="336" spans="1:25" ht="15" customHeight="1">
      <c r="A336" s="6" t="s">
        <v>129</v>
      </c>
      <c r="B336" s="14" t="s">
        <v>50</v>
      </c>
      <c r="C336" s="17" t="s">
        <v>328</v>
      </c>
      <c r="D336" s="18"/>
      <c r="E336" s="27">
        <v>0.1</v>
      </c>
      <c r="F336" s="19">
        <f>+E336*$D$318</f>
        <v>4803200</v>
      </c>
      <c r="G336" s="23">
        <v>0</v>
      </c>
      <c r="H336" s="24">
        <f t="shared" si="84"/>
        <v>0</v>
      </c>
      <c r="I336" s="23">
        <v>0.3</v>
      </c>
      <c r="J336" s="24">
        <f>+I336*F336</f>
        <v>1440960</v>
      </c>
      <c r="K336" s="32">
        <v>0</v>
      </c>
      <c r="L336" s="24">
        <f t="shared" si="85"/>
        <v>0</v>
      </c>
      <c r="M336" s="27">
        <v>0</v>
      </c>
      <c r="N336" s="31">
        <f t="shared" si="87"/>
        <v>0</v>
      </c>
      <c r="O336" s="23">
        <v>0.5</v>
      </c>
      <c r="P336" s="24">
        <f t="shared" si="86"/>
        <v>2401600</v>
      </c>
      <c r="Q336" s="27"/>
      <c r="R336" s="31">
        <f t="shared" si="88"/>
        <v>0</v>
      </c>
      <c r="S336" s="41">
        <v>0.8</v>
      </c>
      <c r="T336" s="43">
        <f t="shared" si="89"/>
        <v>0.8</v>
      </c>
      <c r="U336" s="12">
        <f t="shared" si="90"/>
        <v>3842560</v>
      </c>
      <c r="V336" s="44">
        <f t="shared" si="91"/>
        <v>960640</v>
      </c>
      <c r="W336" s="11">
        <f t="shared" si="92"/>
        <v>0.3</v>
      </c>
      <c r="X336" s="43">
        <v>0.3</v>
      </c>
      <c r="Y336" s="43">
        <f t="shared" si="93"/>
        <v>0</v>
      </c>
    </row>
    <row r="337" spans="1:25" ht="15" customHeight="1">
      <c r="A337" s="6" t="s">
        <v>129</v>
      </c>
      <c r="B337" s="14" t="s">
        <v>52</v>
      </c>
      <c r="C337" s="17" t="s">
        <v>329</v>
      </c>
      <c r="D337" s="18"/>
      <c r="E337" s="27"/>
      <c r="F337" s="19"/>
      <c r="G337" s="23">
        <v>0</v>
      </c>
      <c r="H337" s="24">
        <f t="shared" si="84"/>
        <v>0</v>
      </c>
      <c r="I337" s="23">
        <v>0.05</v>
      </c>
      <c r="J337" s="24">
        <f>+I337*F336</f>
        <v>240160</v>
      </c>
      <c r="K337" s="32">
        <v>0</v>
      </c>
      <c r="L337" s="24">
        <f t="shared" si="85"/>
        <v>0</v>
      </c>
      <c r="M337" s="27">
        <v>0</v>
      </c>
      <c r="N337" s="31">
        <f t="shared" si="87"/>
        <v>0</v>
      </c>
      <c r="O337" s="23">
        <v>0.15</v>
      </c>
      <c r="P337" s="24">
        <f>+O337*F336</f>
        <v>720480</v>
      </c>
      <c r="Q337" s="27"/>
      <c r="R337" s="31">
        <f t="shared" si="88"/>
        <v>0</v>
      </c>
      <c r="S337" s="41">
        <v>0.2</v>
      </c>
      <c r="T337" s="43">
        <f t="shared" si="89"/>
        <v>0.2</v>
      </c>
      <c r="U337" s="12">
        <f t="shared" si="90"/>
        <v>960640</v>
      </c>
      <c r="V337" s="44">
        <f t="shared" si="91"/>
        <v>-960640</v>
      </c>
      <c r="W337" s="11">
        <f t="shared" si="92"/>
        <v>0.05</v>
      </c>
      <c r="X337" s="43">
        <v>0.05</v>
      </c>
      <c r="Y337" s="43">
        <f t="shared" si="93"/>
        <v>0</v>
      </c>
    </row>
    <row r="338" spans="1:25" ht="15" customHeight="1">
      <c r="A338" s="6" t="s">
        <v>129</v>
      </c>
      <c r="B338" s="14" t="s">
        <v>54</v>
      </c>
      <c r="C338" s="17" t="s">
        <v>330</v>
      </c>
      <c r="D338" s="18"/>
      <c r="E338" s="27">
        <v>0.05</v>
      </c>
      <c r="F338" s="19">
        <f>+E338*$D$318</f>
        <v>2401600</v>
      </c>
      <c r="G338" s="23">
        <v>0</v>
      </c>
      <c r="H338" s="24">
        <f t="shared" si="84"/>
        <v>0</v>
      </c>
      <c r="I338" s="23">
        <v>0</v>
      </c>
      <c r="J338" s="24"/>
      <c r="K338" s="32">
        <v>0</v>
      </c>
      <c r="L338" s="24">
        <f t="shared" si="85"/>
        <v>0</v>
      </c>
      <c r="M338" s="27">
        <v>0</v>
      </c>
      <c r="N338" s="31">
        <f t="shared" si="87"/>
        <v>0</v>
      </c>
      <c r="O338" s="23">
        <v>1</v>
      </c>
      <c r="P338" s="24">
        <f t="shared" si="86"/>
        <v>2401600</v>
      </c>
      <c r="Q338" s="27"/>
      <c r="R338" s="31">
        <f t="shared" si="88"/>
        <v>0</v>
      </c>
      <c r="S338" s="41">
        <v>1</v>
      </c>
      <c r="T338" s="43">
        <f t="shared" si="89"/>
        <v>1</v>
      </c>
      <c r="U338" s="12">
        <f t="shared" si="90"/>
        <v>2401600</v>
      </c>
      <c r="V338" s="44">
        <f t="shared" si="91"/>
        <v>0</v>
      </c>
      <c r="W338" s="11">
        <f t="shared" si="92"/>
        <v>0</v>
      </c>
      <c r="X338" s="43">
        <v>0</v>
      </c>
      <c r="Y338" s="43">
        <f t="shared" si="93"/>
        <v>0</v>
      </c>
    </row>
    <row r="339" spans="1:25" s="119" customFormat="1" ht="21.95" customHeight="1">
      <c r="A339" s="122" t="s">
        <v>129</v>
      </c>
      <c r="B339" s="106">
        <v>2</v>
      </c>
      <c r="C339" s="107" t="s">
        <v>331</v>
      </c>
      <c r="D339" s="108"/>
      <c r="E339" s="108"/>
      <c r="F339" s="109"/>
      <c r="G339" s="110"/>
      <c r="H339" s="109"/>
      <c r="I339" s="110"/>
      <c r="J339" s="109"/>
      <c r="K339" s="111">
        <v>0</v>
      </c>
      <c r="L339" s="109"/>
      <c r="M339" s="112">
        <v>0</v>
      </c>
      <c r="N339" s="113">
        <f t="shared" si="87"/>
        <v>0</v>
      </c>
      <c r="O339" s="109">
        <v>0</v>
      </c>
      <c r="P339" s="109"/>
      <c r="Q339" s="112"/>
      <c r="R339" s="113">
        <f t="shared" si="88"/>
        <v>0</v>
      </c>
      <c r="S339" s="114"/>
      <c r="T339" s="115">
        <f t="shared" si="89"/>
        <v>0</v>
      </c>
      <c r="U339" s="116">
        <f t="shared" si="90"/>
        <v>0</v>
      </c>
      <c r="V339" s="117">
        <f t="shared" si="91"/>
        <v>0</v>
      </c>
      <c r="W339" s="118">
        <f t="shared" si="92"/>
        <v>0</v>
      </c>
      <c r="X339" s="115">
        <v>0</v>
      </c>
      <c r="Y339" s="43">
        <f t="shared" si="93"/>
        <v>0</v>
      </c>
    </row>
    <row r="340" spans="1:25" s="4" customFormat="1" ht="15" customHeight="1">
      <c r="A340" s="6" t="s">
        <v>129</v>
      </c>
      <c r="B340" s="14" t="s">
        <v>11</v>
      </c>
      <c r="C340" s="17" t="s">
        <v>332</v>
      </c>
      <c r="D340" s="18"/>
      <c r="E340" s="51">
        <v>7.0000000000000007E-2</v>
      </c>
      <c r="F340" s="19">
        <f>+E340*$D$318</f>
        <v>3362240.0000000005</v>
      </c>
      <c r="G340" s="23">
        <v>0</v>
      </c>
      <c r="H340" s="24">
        <f t="shared" ref="H340:H352" si="94">+G340*F340</f>
        <v>0</v>
      </c>
      <c r="I340" s="23">
        <v>0</v>
      </c>
      <c r="J340" s="24"/>
      <c r="K340" s="32">
        <v>0</v>
      </c>
      <c r="L340" s="24">
        <f>+K340*$F340</f>
        <v>0</v>
      </c>
      <c r="M340" s="27">
        <v>0</v>
      </c>
      <c r="N340" s="31">
        <f t="shared" si="87"/>
        <v>0</v>
      </c>
      <c r="O340" s="23">
        <v>0.8</v>
      </c>
      <c r="P340" s="24">
        <f>F340*O340</f>
        <v>2689792.0000000005</v>
      </c>
      <c r="Q340" s="27">
        <v>0.1</v>
      </c>
      <c r="R340" s="31">
        <f t="shared" si="88"/>
        <v>336224.00000000006</v>
      </c>
      <c r="S340" s="41">
        <v>0.8</v>
      </c>
      <c r="T340" s="43">
        <f t="shared" si="89"/>
        <v>0.8</v>
      </c>
      <c r="U340" s="12">
        <f t="shared" si="90"/>
        <v>2689792.0000000005</v>
      </c>
      <c r="V340" s="44">
        <f t="shared" si="91"/>
        <v>672448</v>
      </c>
      <c r="W340" s="11">
        <f t="shared" si="92"/>
        <v>0.1</v>
      </c>
      <c r="X340" s="43">
        <v>0.1</v>
      </c>
      <c r="Y340" s="43">
        <f t="shared" si="93"/>
        <v>0</v>
      </c>
    </row>
    <row r="341" spans="1:25" s="4" customFormat="1" ht="15" customHeight="1">
      <c r="A341" s="6" t="s">
        <v>129</v>
      </c>
      <c r="B341" s="14" t="s">
        <v>13</v>
      </c>
      <c r="C341" s="17" t="s">
        <v>333</v>
      </c>
      <c r="D341" s="18"/>
      <c r="E341" s="51"/>
      <c r="F341" s="19"/>
      <c r="G341" s="23">
        <v>0</v>
      </c>
      <c r="H341" s="24">
        <f t="shared" si="94"/>
        <v>0</v>
      </c>
      <c r="I341" s="23">
        <v>0</v>
      </c>
      <c r="J341" s="24"/>
      <c r="K341" s="32">
        <v>0</v>
      </c>
      <c r="L341" s="24">
        <f>+K341*F340</f>
        <v>0</v>
      </c>
      <c r="M341" s="27">
        <v>0</v>
      </c>
      <c r="N341" s="31">
        <f t="shared" si="87"/>
        <v>0</v>
      </c>
      <c r="O341" s="23">
        <v>0.2</v>
      </c>
      <c r="P341" s="24">
        <f>+O341*F340</f>
        <v>672448.00000000012</v>
      </c>
      <c r="Q341" s="27"/>
      <c r="R341" s="31">
        <f t="shared" si="88"/>
        <v>0</v>
      </c>
      <c r="S341" s="41">
        <v>0.2</v>
      </c>
      <c r="T341" s="43">
        <f t="shared" si="89"/>
        <v>0.2</v>
      </c>
      <c r="U341" s="12">
        <f t="shared" si="90"/>
        <v>672448.00000000012</v>
      </c>
      <c r="V341" s="44">
        <f t="shared" si="91"/>
        <v>-672448.00000000012</v>
      </c>
      <c r="W341" s="11">
        <f t="shared" si="92"/>
        <v>0</v>
      </c>
      <c r="X341" s="43">
        <v>0</v>
      </c>
      <c r="Y341" s="43">
        <f t="shared" si="93"/>
        <v>0</v>
      </c>
    </row>
    <row r="342" spans="1:25" s="4" customFormat="1" ht="15" customHeight="1">
      <c r="A342" s="6" t="s">
        <v>129</v>
      </c>
      <c r="B342" s="14" t="s">
        <v>22</v>
      </c>
      <c r="C342" s="17" t="s">
        <v>334</v>
      </c>
      <c r="D342" s="51"/>
      <c r="E342" s="51">
        <v>7.0000000000000007E-2</v>
      </c>
      <c r="F342" s="19">
        <f>+E342*$D$318</f>
        <v>3362240.0000000005</v>
      </c>
      <c r="G342" s="23">
        <v>0</v>
      </c>
      <c r="H342" s="24">
        <f t="shared" si="94"/>
        <v>0</v>
      </c>
      <c r="I342" s="23">
        <v>0</v>
      </c>
      <c r="J342" s="24"/>
      <c r="K342" s="32">
        <v>0</v>
      </c>
      <c r="L342" s="24">
        <f>+K342*$F342</f>
        <v>0</v>
      </c>
      <c r="M342" s="27">
        <v>0</v>
      </c>
      <c r="N342" s="31">
        <f t="shared" si="87"/>
        <v>0</v>
      </c>
      <c r="O342" s="23">
        <v>0.8</v>
      </c>
      <c r="P342" s="24">
        <f>+O342*F342</f>
        <v>2689792.0000000005</v>
      </c>
      <c r="Q342" s="27"/>
      <c r="R342" s="31">
        <f t="shared" si="88"/>
        <v>0</v>
      </c>
      <c r="S342" s="41">
        <v>0.8</v>
      </c>
      <c r="T342" s="43">
        <f t="shared" si="89"/>
        <v>0.8</v>
      </c>
      <c r="U342" s="12">
        <f t="shared" si="90"/>
        <v>2689792.0000000005</v>
      </c>
      <c r="V342" s="44">
        <f t="shared" si="91"/>
        <v>672448</v>
      </c>
      <c r="W342" s="11">
        <f t="shared" si="92"/>
        <v>0</v>
      </c>
      <c r="X342" s="43">
        <v>0</v>
      </c>
      <c r="Y342" s="43">
        <f t="shared" si="93"/>
        <v>0</v>
      </c>
    </row>
    <row r="343" spans="1:25" s="4" customFormat="1" ht="15" customHeight="1">
      <c r="A343" s="6" t="s">
        <v>129</v>
      </c>
      <c r="B343" s="14" t="s">
        <v>24</v>
      </c>
      <c r="C343" s="17" t="s">
        <v>335</v>
      </c>
      <c r="D343" s="51"/>
      <c r="E343" s="51"/>
      <c r="F343" s="19"/>
      <c r="G343" s="23">
        <v>0</v>
      </c>
      <c r="H343" s="24">
        <f t="shared" si="94"/>
        <v>0</v>
      </c>
      <c r="I343" s="23">
        <v>0</v>
      </c>
      <c r="J343" s="24"/>
      <c r="K343" s="32">
        <v>0</v>
      </c>
      <c r="L343" s="24">
        <f>+K343*F342</f>
        <v>0</v>
      </c>
      <c r="M343" s="27">
        <v>0</v>
      </c>
      <c r="N343" s="31">
        <f t="shared" si="87"/>
        <v>0</v>
      </c>
      <c r="O343" s="23">
        <v>0.2</v>
      </c>
      <c r="P343" s="24">
        <f>+O343*F342</f>
        <v>672448.00000000012</v>
      </c>
      <c r="Q343" s="27"/>
      <c r="R343" s="31">
        <f t="shared" si="88"/>
        <v>0</v>
      </c>
      <c r="S343" s="41">
        <v>0.2</v>
      </c>
      <c r="T343" s="43">
        <f t="shared" si="89"/>
        <v>0.2</v>
      </c>
      <c r="U343" s="12">
        <f t="shared" si="90"/>
        <v>672448.00000000012</v>
      </c>
      <c r="V343" s="44">
        <f t="shared" si="91"/>
        <v>-672448.00000000012</v>
      </c>
      <c r="W343" s="11">
        <f t="shared" si="92"/>
        <v>0</v>
      </c>
      <c r="X343" s="43">
        <v>0</v>
      </c>
      <c r="Y343" s="43">
        <f t="shared" si="93"/>
        <v>0</v>
      </c>
    </row>
    <row r="344" spans="1:25" s="4" customFormat="1" ht="15" customHeight="1">
      <c r="A344" s="6" t="s">
        <v>129</v>
      </c>
      <c r="B344" s="14" t="s">
        <v>26</v>
      </c>
      <c r="C344" s="17" t="s">
        <v>336</v>
      </c>
      <c r="D344" s="18"/>
      <c r="E344" s="51">
        <v>0.06</v>
      </c>
      <c r="F344" s="19">
        <f>+E344*$D$318</f>
        <v>2881920</v>
      </c>
      <c r="G344" s="23">
        <v>0</v>
      </c>
      <c r="H344" s="24">
        <f t="shared" si="94"/>
        <v>0</v>
      </c>
      <c r="I344" s="23">
        <v>0</v>
      </c>
      <c r="J344" s="24"/>
      <c r="K344" s="32">
        <v>0</v>
      </c>
      <c r="L344" s="24">
        <f>+K344*$F344</f>
        <v>0</v>
      </c>
      <c r="M344" s="27">
        <v>0</v>
      </c>
      <c r="N344" s="31">
        <f t="shared" si="87"/>
        <v>0</v>
      </c>
      <c r="O344" s="23">
        <v>0.8</v>
      </c>
      <c r="P344" s="24">
        <f t="shared" ref="P344:P351" si="95">+O344*$F344</f>
        <v>2305536</v>
      </c>
      <c r="Q344" s="27"/>
      <c r="R344" s="31">
        <f t="shared" si="88"/>
        <v>0</v>
      </c>
      <c r="S344" s="41">
        <v>0.8</v>
      </c>
      <c r="T344" s="43">
        <f t="shared" si="89"/>
        <v>0.8</v>
      </c>
      <c r="U344" s="12">
        <f t="shared" si="90"/>
        <v>2305536</v>
      </c>
      <c r="V344" s="44">
        <f t="shared" si="91"/>
        <v>576384</v>
      </c>
      <c r="W344" s="11">
        <f t="shared" si="92"/>
        <v>0</v>
      </c>
      <c r="X344" s="43">
        <v>0</v>
      </c>
      <c r="Y344" s="43">
        <f t="shared" si="93"/>
        <v>0</v>
      </c>
    </row>
    <row r="345" spans="1:25" s="4" customFormat="1" ht="15" customHeight="1">
      <c r="A345" s="6" t="s">
        <v>129</v>
      </c>
      <c r="B345" s="14" t="s">
        <v>28</v>
      </c>
      <c r="C345" s="17" t="s">
        <v>337</v>
      </c>
      <c r="D345" s="18"/>
      <c r="E345" s="51"/>
      <c r="F345" s="19"/>
      <c r="G345" s="23">
        <v>0</v>
      </c>
      <c r="H345" s="24">
        <f t="shared" si="94"/>
        <v>0</v>
      </c>
      <c r="I345" s="23">
        <v>0</v>
      </c>
      <c r="J345" s="24"/>
      <c r="K345" s="32">
        <v>0</v>
      </c>
      <c r="L345" s="24">
        <f>+K345*$F345</f>
        <v>0</v>
      </c>
      <c r="M345" s="27">
        <v>0</v>
      </c>
      <c r="N345" s="31">
        <f t="shared" si="87"/>
        <v>0</v>
      </c>
      <c r="O345" s="23">
        <v>0.2</v>
      </c>
      <c r="P345" s="24">
        <f>+O345*F344</f>
        <v>576384</v>
      </c>
      <c r="Q345" s="27"/>
      <c r="R345" s="31">
        <f t="shared" si="88"/>
        <v>0</v>
      </c>
      <c r="S345" s="41">
        <v>0.2</v>
      </c>
      <c r="T345" s="43">
        <f t="shared" si="89"/>
        <v>0.2</v>
      </c>
      <c r="U345" s="12">
        <f t="shared" si="90"/>
        <v>576384</v>
      </c>
      <c r="V345" s="44">
        <f t="shared" si="91"/>
        <v>-576384</v>
      </c>
      <c r="W345" s="11">
        <f t="shared" si="92"/>
        <v>0</v>
      </c>
      <c r="X345" s="43">
        <v>0</v>
      </c>
      <c r="Y345" s="43">
        <f t="shared" si="93"/>
        <v>0</v>
      </c>
    </row>
    <row r="346" spans="1:25" ht="15" customHeight="1">
      <c r="A346" s="6" t="s">
        <v>129</v>
      </c>
      <c r="B346" s="14" t="s">
        <v>30</v>
      </c>
      <c r="C346" s="17" t="s">
        <v>338</v>
      </c>
      <c r="D346" s="18"/>
      <c r="E346" s="51">
        <v>0.05</v>
      </c>
      <c r="F346" s="19">
        <f>+E346*$D$318</f>
        <v>2401600</v>
      </c>
      <c r="G346" s="23">
        <v>0</v>
      </c>
      <c r="H346" s="24">
        <f t="shared" si="94"/>
        <v>0</v>
      </c>
      <c r="I346" s="23">
        <v>0</v>
      </c>
      <c r="J346" s="24"/>
      <c r="K346" s="32">
        <v>0</v>
      </c>
      <c r="L346" s="24"/>
      <c r="M346" s="27">
        <v>0</v>
      </c>
      <c r="N346" s="31">
        <f t="shared" si="87"/>
        <v>0</v>
      </c>
      <c r="O346" s="23">
        <v>0.8</v>
      </c>
      <c r="P346" s="24">
        <f t="shared" si="95"/>
        <v>1921280</v>
      </c>
      <c r="Q346" s="27"/>
      <c r="R346" s="31">
        <f t="shared" si="88"/>
        <v>0</v>
      </c>
      <c r="S346" s="41">
        <v>0.8</v>
      </c>
      <c r="T346" s="43">
        <f t="shared" si="89"/>
        <v>0.8</v>
      </c>
      <c r="U346" s="12">
        <f t="shared" si="90"/>
        <v>1921280</v>
      </c>
      <c r="V346" s="44">
        <f t="shared" si="91"/>
        <v>480320</v>
      </c>
      <c r="W346" s="11">
        <f t="shared" si="92"/>
        <v>0</v>
      </c>
      <c r="X346" s="43">
        <v>0</v>
      </c>
      <c r="Y346" s="43">
        <f t="shared" si="93"/>
        <v>0</v>
      </c>
    </row>
    <row r="347" spans="1:25" ht="15" customHeight="1">
      <c r="A347" s="6" t="s">
        <v>129</v>
      </c>
      <c r="B347" s="14" t="s">
        <v>32</v>
      </c>
      <c r="C347" s="17" t="s">
        <v>339</v>
      </c>
      <c r="D347" s="18"/>
      <c r="E347" s="51"/>
      <c r="F347" s="19"/>
      <c r="G347" s="23">
        <v>0</v>
      </c>
      <c r="H347" s="24">
        <f t="shared" si="94"/>
        <v>0</v>
      </c>
      <c r="I347" s="23">
        <v>0</v>
      </c>
      <c r="J347" s="24"/>
      <c r="K347" s="32">
        <v>0</v>
      </c>
      <c r="L347" s="24"/>
      <c r="M347" s="27">
        <v>0</v>
      </c>
      <c r="N347" s="31">
        <f t="shared" si="87"/>
        <v>0</v>
      </c>
      <c r="O347" s="23">
        <v>0.2</v>
      </c>
      <c r="P347" s="24">
        <f>+O347*F346</f>
        <v>480320</v>
      </c>
      <c r="Q347" s="27"/>
      <c r="R347" s="31">
        <f t="shared" si="88"/>
        <v>0</v>
      </c>
      <c r="S347" s="41">
        <v>0.2</v>
      </c>
      <c r="T347" s="43">
        <f t="shared" si="89"/>
        <v>0.2</v>
      </c>
      <c r="U347" s="12">
        <f t="shared" si="90"/>
        <v>480320</v>
      </c>
      <c r="V347" s="44">
        <f t="shared" si="91"/>
        <v>-480320</v>
      </c>
      <c r="W347" s="11">
        <f t="shared" si="92"/>
        <v>0</v>
      </c>
      <c r="X347" s="43">
        <v>0</v>
      </c>
      <c r="Y347" s="43">
        <f t="shared" si="93"/>
        <v>0</v>
      </c>
    </row>
    <row r="348" spans="1:25" ht="15" customHeight="1">
      <c r="A348" s="6" t="s">
        <v>129</v>
      </c>
      <c r="B348" s="14" t="s">
        <v>34</v>
      </c>
      <c r="C348" s="17" t="s">
        <v>340</v>
      </c>
      <c r="D348" s="18"/>
      <c r="E348" s="51">
        <v>0.1</v>
      </c>
      <c r="F348" s="19">
        <f>+E348*$D$318</f>
        <v>4803200</v>
      </c>
      <c r="G348" s="23">
        <v>0</v>
      </c>
      <c r="H348" s="24">
        <f t="shared" si="94"/>
        <v>0</v>
      </c>
      <c r="I348" s="23">
        <v>0</v>
      </c>
      <c r="J348" s="24">
        <f t="shared" ref="J348:J351" si="96">+I348*$F348</f>
        <v>0</v>
      </c>
      <c r="K348" s="32">
        <v>0</v>
      </c>
      <c r="L348" s="24">
        <f t="shared" ref="L348:L351" si="97">+K348*$F348</f>
        <v>0</v>
      </c>
      <c r="M348" s="27">
        <v>0</v>
      </c>
      <c r="N348" s="31">
        <f t="shared" si="87"/>
        <v>0</v>
      </c>
      <c r="O348" s="23">
        <v>0.8</v>
      </c>
      <c r="P348" s="24">
        <f t="shared" si="95"/>
        <v>3842560</v>
      </c>
      <c r="Q348" s="27"/>
      <c r="R348" s="31">
        <f t="shared" si="88"/>
        <v>0</v>
      </c>
      <c r="S348" s="41">
        <v>0.8</v>
      </c>
      <c r="T348" s="43">
        <f t="shared" si="89"/>
        <v>0.8</v>
      </c>
      <c r="U348" s="12">
        <f t="shared" si="90"/>
        <v>3842560</v>
      </c>
      <c r="V348" s="44">
        <f t="shared" si="91"/>
        <v>960640</v>
      </c>
      <c r="W348" s="11">
        <f t="shared" si="92"/>
        <v>0</v>
      </c>
      <c r="X348" s="43">
        <v>0</v>
      </c>
      <c r="Y348" s="43">
        <f t="shared" si="93"/>
        <v>0</v>
      </c>
    </row>
    <row r="349" spans="1:25" ht="15" customHeight="1">
      <c r="A349" s="6" t="s">
        <v>129</v>
      </c>
      <c r="B349" s="14" t="s">
        <v>36</v>
      </c>
      <c r="C349" s="17" t="s">
        <v>341</v>
      </c>
      <c r="D349" s="18"/>
      <c r="E349" s="51"/>
      <c r="F349" s="19"/>
      <c r="G349" s="23">
        <v>0</v>
      </c>
      <c r="H349" s="24">
        <f t="shared" si="94"/>
        <v>0</v>
      </c>
      <c r="I349" s="23">
        <v>0</v>
      </c>
      <c r="J349" s="24">
        <f t="shared" si="96"/>
        <v>0</v>
      </c>
      <c r="K349" s="32">
        <v>0</v>
      </c>
      <c r="L349" s="24">
        <f t="shared" si="97"/>
        <v>0</v>
      </c>
      <c r="M349" s="27">
        <v>0</v>
      </c>
      <c r="N349" s="31">
        <f t="shared" si="87"/>
        <v>0</v>
      </c>
      <c r="O349" s="23">
        <v>0.2</v>
      </c>
      <c r="P349" s="24">
        <f>+O349*F348</f>
        <v>960640</v>
      </c>
      <c r="Q349" s="27"/>
      <c r="R349" s="31">
        <f t="shared" si="88"/>
        <v>0</v>
      </c>
      <c r="S349" s="41">
        <v>0.2</v>
      </c>
      <c r="T349" s="43">
        <f t="shared" si="89"/>
        <v>0.2</v>
      </c>
      <c r="U349" s="12">
        <f t="shared" si="90"/>
        <v>960640</v>
      </c>
      <c r="V349" s="44">
        <f t="shared" si="91"/>
        <v>-960640</v>
      </c>
      <c r="W349" s="11">
        <f t="shared" si="92"/>
        <v>0</v>
      </c>
      <c r="X349" s="43">
        <v>0</v>
      </c>
      <c r="Y349" s="43">
        <f t="shared" si="93"/>
        <v>0</v>
      </c>
    </row>
    <row r="350" spans="1:25" ht="15" customHeight="1">
      <c r="A350" s="6" t="s">
        <v>129</v>
      </c>
      <c r="B350" s="14" t="s">
        <v>38</v>
      </c>
      <c r="C350" s="17" t="s">
        <v>342</v>
      </c>
      <c r="D350" s="18"/>
      <c r="E350" s="51">
        <v>0.05</v>
      </c>
      <c r="F350" s="19">
        <f>+E350*$D$318</f>
        <v>2401600</v>
      </c>
      <c r="G350" s="23">
        <v>0</v>
      </c>
      <c r="H350" s="24">
        <f t="shared" si="94"/>
        <v>0</v>
      </c>
      <c r="I350" s="23">
        <v>0</v>
      </c>
      <c r="J350" s="24">
        <f t="shared" si="96"/>
        <v>0</v>
      </c>
      <c r="K350" s="32">
        <v>0</v>
      </c>
      <c r="L350" s="24">
        <f t="shared" si="97"/>
        <v>0</v>
      </c>
      <c r="M350" s="27">
        <v>0</v>
      </c>
      <c r="N350" s="31">
        <f t="shared" si="87"/>
        <v>0</v>
      </c>
      <c r="O350" s="23">
        <v>1</v>
      </c>
      <c r="P350" s="24">
        <f t="shared" si="95"/>
        <v>2401600</v>
      </c>
      <c r="Q350" s="27"/>
      <c r="R350" s="31">
        <f t="shared" si="88"/>
        <v>0</v>
      </c>
      <c r="S350" s="41">
        <v>1</v>
      </c>
      <c r="T350" s="43">
        <f t="shared" si="89"/>
        <v>1</v>
      </c>
      <c r="U350" s="12">
        <f t="shared" si="90"/>
        <v>2401600</v>
      </c>
      <c r="V350" s="44">
        <f t="shared" si="91"/>
        <v>0</v>
      </c>
      <c r="W350" s="11">
        <f t="shared" si="92"/>
        <v>0</v>
      </c>
      <c r="X350" s="43">
        <v>0</v>
      </c>
      <c r="Y350" s="43">
        <f t="shared" si="93"/>
        <v>0</v>
      </c>
    </row>
    <row r="351" spans="1:25" ht="15" customHeight="1">
      <c r="A351" s="6" t="s">
        <v>129</v>
      </c>
      <c r="B351" s="14" t="s">
        <v>40</v>
      </c>
      <c r="C351" s="17" t="s">
        <v>343</v>
      </c>
      <c r="D351" s="18"/>
      <c r="E351" s="51">
        <v>0.05</v>
      </c>
      <c r="F351" s="19">
        <f>+E351*$D$318</f>
        <v>2401600</v>
      </c>
      <c r="G351" s="23">
        <v>0</v>
      </c>
      <c r="H351" s="24">
        <f t="shared" si="94"/>
        <v>0</v>
      </c>
      <c r="I351" s="23">
        <v>0</v>
      </c>
      <c r="J351" s="24">
        <f t="shared" si="96"/>
        <v>0</v>
      </c>
      <c r="K351" s="32">
        <v>0</v>
      </c>
      <c r="L351" s="24">
        <f t="shared" si="97"/>
        <v>0</v>
      </c>
      <c r="M351" s="27">
        <v>0</v>
      </c>
      <c r="N351" s="31">
        <f t="shared" si="87"/>
        <v>0</v>
      </c>
      <c r="O351" s="23">
        <v>1</v>
      </c>
      <c r="P351" s="24">
        <f t="shared" si="95"/>
        <v>2401600</v>
      </c>
      <c r="Q351" s="27"/>
      <c r="R351" s="31">
        <f t="shared" si="88"/>
        <v>0</v>
      </c>
      <c r="S351" s="41">
        <v>1</v>
      </c>
      <c r="T351" s="43">
        <f t="shared" si="89"/>
        <v>1</v>
      </c>
      <c r="U351" s="12">
        <f t="shared" si="90"/>
        <v>2401600</v>
      </c>
      <c r="V351" s="44">
        <f t="shared" si="91"/>
        <v>0</v>
      </c>
      <c r="W351" s="11">
        <f t="shared" si="92"/>
        <v>0</v>
      </c>
      <c r="X351" s="43">
        <v>0</v>
      </c>
      <c r="Y351" s="43">
        <f t="shared" si="93"/>
        <v>0</v>
      </c>
    </row>
    <row r="352" spans="1:25" ht="15" customHeight="1">
      <c r="B352" s="14"/>
      <c r="C352" s="17"/>
      <c r="D352" s="18"/>
      <c r="E352" s="27"/>
      <c r="F352" s="19"/>
      <c r="G352" s="23">
        <v>0</v>
      </c>
      <c r="H352" s="24">
        <f t="shared" si="94"/>
        <v>0</v>
      </c>
      <c r="I352" s="23">
        <v>0</v>
      </c>
      <c r="J352" s="24"/>
      <c r="K352" s="32">
        <v>0</v>
      </c>
      <c r="L352" s="24"/>
      <c r="M352" s="27">
        <v>0</v>
      </c>
      <c r="N352" s="31">
        <f t="shared" si="87"/>
        <v>0</v>
      </c>
      <c r="O352" s="23"/>
      <c r="P352" s="24"/>
      <c r="Q352" s="27"/>
      <c r="R352" s="31">
        <f t="shared" si="88"/>
        <v>0</v>
      </c>
      <c r="S352" s="41"/>
      <c r="T352" s="43">
        <f t="shared" si="89"/>
        <v>0</v>
      </c>
      <c r="V352" s="44">
        <f t="shared" si="91"/>
        <v>0</v>
      </c>
      <c r="W352" s="11">
        <f t="shared" si="92"/>
        <v>0</v>
      </c>
      <c r="X352" s="43">
        <v>0</v>
      </c>
      <c r="Y352" s="43">
        <f t="shared" si="93"/>
        <v>0</v>
      </c>
    </row>
    <row r="353" spans="1:27" ht="21.95" customHeight="1">
      <c r="B353" s="13" t="s">
        <v>348</v>
      </c>
      <c r="C353" s="20" t="s">
        <v>349</v>
      </c>
      <c r="D353" s="21"/>
      <c r="E353" s="21"/>
      <c r="F353" s="19"/>
      <c r="G353" s="26"/>
      <c r="H353" s="19"/>
      <c r="I353" s="19"/>
      <c r="J353" s="19"/>
      <c r="K353" s="16"/>
      <c r="L353" s="19"/>
      <c r="M353" s="27"/>
      <c r="N353" s="31"/>
      <c r="O353" s="19"/>
      <c r="P353" s="19"/>
      <c r="Q353" s="27"/>
      <c r="R353" s="31"/>
      <c r="S353" s="42"/>
      <c r="T353" s="43">
        <f t="shared" si="89"/>
        <v>0</v>
      </c>
      <c r="V353" s="44">
        <f t="shared" si="91"/>
        <v>0</v>
      </c>
      <c r="W353" s="11">
        <f t="shared" si="92"/>
        <v>0</v>
      </c>
      <c r="X353" s="43">
        <v>0</v>
      </c>
      <c r="Y353" s="43">
        <f t="shared" si="93"/>
        <v>0</v>
      </c>
    </row>
    <row r="354" spans="1:27" ht="15" customHeight="1">
      <c r="A354" s="22" t="s">
        <v>350</v>
      </c>
      <c r="B354" s="14">
        <v>1</v>
      </c>
      <c r="C354" s="17" t="s">
        <v>351</v>
      </c>
      <c r="D354" s="18"/>
      <c r="E354" s="18"/>
      <c r="F354" s="19"/>
      <c r="G354" s="23"/>
      <c r="H354" s="18"/>
      <c r="I354" s="18"/>
      <c r="J354" s="18"/>
      <c r="K354" s="14"/>
      <c r="L354" s="18"/>
      <c r="M354" s="27"/>
      <c r="N354" s="31"/>
      <c r="O354" s="18"/>
      <c r="P354" s="18"/>
      <c r="Q354" s="27"/>
      <c r="R354" s="31"/>
      <c r="S354" s="41"/>
      <c r="T354" s="43">
        <f t="shared" si="89"/>
        <v>0</v>
      </c>
      <c r="V354" s="44">
        <f t="shared" si="91"/>
        <v>0</v>
      </c>
      <c r="W354" s="11">
        <f t="shared" si="92"/>
        <v>0</v>
      </c>
      <c r="X354" s="43">
        <v>0</v>
      </c>
      <c r="Y354" s="43">
        <f t="shared" si="93"/>
        <v>0</v>
      </c>
    </row>
    <row r="355" spans="1:27" s="133" customFormat="1">
      <c r="A355" s="123"/>
      <c r="B355" s="124"/>
      <c r="C355" s="134" t="s">
        <v>359</v>
      </c>
      <c r="D355" s="125">
        <f>SUM(D5:D354)</f>
        <v>960640000</v>
      </c>
      <c r="E355" s="126"/>
      <c r="F355" s="125">
        <f>SUM(F5:F354)</f>
        <v>960640000</v>
      </c>
      <c r="G355" s="126"/>
      <c r="H355" s="127">
        <f>SUM(H5:H354)</f>
        <v>240160000.47840011</v>
      </c>
      <c r="I355" s="125"/>
      <c r="J355" s="127">
        <f>SUM(J5:J354)</f>
        <v>240159999.52159935</v>
      </c>
      <c r="K355" s="125"/>
      <c r="L355" s="127">
        <f>SUM(L5:L354)</f>
        <v>240160000.29527283</v>
      </c>
      <c r="M355" s="128">
        <v>0</v>
      </c>
      <c r="N355" s="127">
        <f>SUM(N5:N354)</f>
        <v>235050356.13527283</v>
      </c>
      <c r="O355" s="125"/>
      <c r="P355" s="127">
        <f>SUM(P5:P354)</f>
        <v>240159999.70472789</v>
      </c>
      <c r="Q355" s="128"/>
      <c r="R355" s="127">
        <f>SUM(R5:R354)</f>
        <v>88212138.800000012</v>
      </c>
      <c r="S355" s="129"/>
      <c r="T355" s="130">
        <f t="shared" si="89"/>
        <v>0</v>
      </c>
      <c r="U355" s="131">
        <f>E355-T355</f>
        <v>0</v>
      </c>
      <c r="V355" s="131">
        <f t="shared" si="91"/>
        <v>960640000</v>
      </c>
      <c r="W355" s="132">
        <f t="shared" si="92"/>
        <v>0</v>
      </c>
      <c r="X355" s="130">
        <v>0</v>
      </c>
      <c r="Y355" s="43">
        <f t="shared" si="93"/>
        <v>0</v>
      </c>
    </row>
    <row r="356" spans="1:27">
      <c r="B356" s="14"/>
      <c r="C356" s="20"/>
      <c r="D356" s="21"/>
      <c r="E356" s="21"/>
      <c r="F356" s="19"/>
      <c r="G356" s="18"/>
      <c r="H356" s="18"/>
      <c r="I356" s="18"/>
      <c r="J356" s="18"/>
      <c r="K356" s="18">
        <v>0</v>
      </c>
      <c r="L356" s="18"/>
      <c r="M356" s="27">
        <v>0</v>
      </c>
      <c r="N356" s="31"/>
      <c r="O356" s="18"/>
      <c r="P356" s="18"/>
      <c r="Q356" s="27"/>
      <c r="R356" s="31"/>
      <c r="S356" s="41"/>
      <c r="T356" s="43">
        <f t="shared" si="89"/>
        <v>0</v>
      </c>
      <c r="V356" s="44">
        <f t="shared" si="91"/>
        <v>0</v>
      </c>
      <c r="W356" s="11">
        <f t="shared" si="92"/>
        <v>0</v>
      </c>
      <c r="X356" s="43">
        <v>0</v>
      </c>
      <c r="Y356" s="43">
        <f t="shared" si="93"/>
        <v>0</v>
      </c>
    </row>
    <row r="357" spans="1:27" s="5" customFormat="1" ht="15" customHeight="1">
      <c r="A357" s="6"/>
      <c r="B357" s="141"/>
      <c r="C357" s="141"/>
      <c r="D357" s="141"/>
      <c r="E357" s="141"/>
      <c r="F357" s="141"/>
      <c r="G357" s="141"/>
      <c r="H357" s="141"/>
      <c r="I357" s="141"/>
      <c r="J357" s="141"/>
      <c r="K357" s="50"/>
      <c r="L357" s="67"/>
      <c r="M357" s="68">
        <v>0</v>
      </c>
      <c r="N357" s="69"/>
      <c r="O357" s="6"/>
      <c r="P357" s="70"/>
      <c r="Q357" s="68"/>
      <c r="R357" s="69"/>
      <c r="S357" s="76"/>
      <c r="T357" s="43"/>
      <c r="U357" s="12"/>
      <c r="V357" s="44">
        <f t="shared" si="91"/>
        <v>0</v>
      </c>
      <c r="W357" s="11">
        <f t="shared" si="92"/>
        <v>0</v>
      </c>
      <c r="X357" s="43"/>
      <c r="Y357" s="43">
        <f t="shared" si="93"/>
        <v>0</v>
      </c>
    </row>
    <row r="358" spans="1:27" ht="20.25" customHeight="1">
      <c r="B358" s="53" t="s">
        <v>352</v>
      </c>
      <c r="C358" s="54" t="s">
        <v>353</v>
      </c>
      <c r="D358" s="55"/>
      <c r="E358" s="55"/>
      <c r="F358" s="56" t="s">
        <v>2</v>
      </c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72"/>
      <c r="T358" s="73"/>
      <c r="U358" s="72"/>
      <c r="V358" s="72"/>
      <c r="W358" s="72"/>
      <c r="X358" s="73"/>
      <c r="Y358" s="43">
        <f t="shared" si="93"/>
        <v>0</v>
      </c>
    </row>
    <row r="359" spans="1:27" ht="17.25" customHeight="1">
      <c r="B359" s="57">
        <v>1</v>
      </c>
      <c r="C359" s="20" t="s">
        <v>354</v>
      </c>
      <c r="D359" s="21"/>
      <c r="E359" s="21"/>
      <c r="F359" s="58">
        <f>H355</f>
        <v>240160000.47840011</v>
      </c>
      <c r="H359" s="46"/>
      <c r="I359" s="42"/>
      <c r="J359" s="71"/>
      <c r="M359" s="72"/>
      <c r="N359" s="73"/>
      <c r="O359" s="72"/>
      <c r="P359" s="72"/>
      <c r="Q359" s="72"/>
      <c r="R359" s="73"/>
      <c r="S359" s="72"/>
      <c r="T359" s="73"/>
      <c r="U359" s="72"/>
      <c r="V359" s="72"/>
      <c r="W359" s="72"/>
      <c r="X359" s="73"/>
      <c r="Y359" s="43">
        <f t="shared" si="93"/>
        <v>0</v>
      </c>
    </row>
    <row r="360" spans="1:27" ht="17.25" customHeight="1">
      <c r="B360" s="57">
        <f>B359+1</f>
        <v>2</v>
      </c>
      <c r="C360" s="20" t="s">
        <v>355</v>
      </c>
      <c r="D360" s="21"/>
      <c r="E360" s="21"/>
      <c r="F360" s="58">
        <f>J355</f>
        <v>240159999.52159935</v>
      </c>
      <c r="H360" s="46"/>
      <c r="I360" s="42"/>
      <c r="J360" s="71"/>
      <c r="L360" s="46"/>
      <c r="M360" s="72"/>
      <c r="N360" s="73"/>
      <c r="O360" s="72"/>
      <c r="P360" s="72"/>
      <c r="Q360" s="72"/>
      <c r="R360" s="73"/>
      <c r="S360" s="72"/>
      <c r="T360" s="73"/>
      <c r="U360" s="72"/>
      <c r="V360" s="72"/>
      <c r="W360" s="72"/>
      <c r="X360" s="73"/>
      <c r="Y360" s="43">
        <f t="shared" si="93"/>
        <v>0</v>
      </c>
    </row>
    <row r="361" spans="1:27" ht="17.25" customHeight="1">
      <c r="B361" s="57">
        <f t="shared" ref="B361:B362" si="98">B360+1</f>
        <v>3</v>
      </c>
      <c r="C361" s="20" t="s">
        <v>356</v>
      </c>
      <c r="D361" s="21"/>
      <c r="E361" s="21"/>
      <c r="F361" s="58">
        <f>N355</f>
        <v>235050356.13527283</v>
      </c>
      <c r="H361" s="59"/>
      <c r="I361" s="42"/>
      <c r="J361" s="71"/>
      <c r="L361" s="46"/>
      <c r="M361" s="72"/>
      <c r="N361" s="73"/>
      <c r="O361" s="72"/>
      <c r="P361" s="72"/>
      <c r="Q361" s="72"/>
      <c r="R361" s="73"/>
      <c r="S361" s="72"/>
      <c r="T361" s="73"/>
      <c r="U361" s="72"/>
      <c r="V361" s="72"/>
      <c r="W361" s="72"/>
      <c r="X361" s="73"/>
      <c r="Y361" s="43">
        <f t="shared" si="93"/>
        <v>0</v>
      </c>
    </row>
    <row r="362" spans="1:27" ht="17.25" customHeight="1">
      <c r="B362" s="57">
        <f t="shared" si="98"/>
        <v>4</v>
      </c>
      <c r="C362" s="20" t="s">
        <v>357</v>
      </c>
      <c r="D362" s="21"/>
      <c r="E362" s="21"/>
      <c r="F362" s="58">
        <f>R355</f>
        <v>88212138.800000012</v>
      </c>
      <c r="H362" s="60"/>
      <c r="I362" s="42"/>
      <c r="J362" s="71"/>
      <c r="M362" s="72"/>
      <c r="N362" s="73"/>
      <c r="O362" s="72"/>
      <c r="P362" s="72"/>
      <c r="Q362" s="72"/>
      <c r="R362" s="73"/>
      <c r="S362" s="72"/>
      <c r="T362" s="73"/>
      <c r="U362" s="72"/>
      <c r="V362" s="72"/>
      <c r="W362" s="72"/>
      <c r="X362" s="73"/>
      <c r="Y362" s="43">
        <f t="shared" si="93"/>
        <v>0</v>
      </c>
    </row>
    <row r="363" spans="1:27" ht="17.25" customHeight="1">
      <c r="B363" s="57"/>
      <c r="C363" s="61" t="s">
        <v>358</v>
      </c>
      <c r="D363" s="21"/>
      <c r="E363" s="21"/>
      <c r="F363" s="62">
        <f>SUM(F359:F362)</f>
        <v>803582494.93527222</v>
      </c>
      <c r="H363" s="63"/>
      <c r="I363" s="42"/>
      <c r="J363" s="71"/>
      <c r="M363" s="72"/>
      <c r="N363" s="73"/>
      <c r="O363" s="72"/>
      <c r="P363" s="72"/>
      <c r="Q363" s="72"/>
      <c r="R363" s="73"/>
      <c r="S363" s="72"/>
      <c r="T363" s="73"/>
      <c r="U363" s="72"/>
      <c r="V363" s="72"/>
      <c r="W363" s="72"/>
      <c r="X363" s="73"/>
      <c r="Y363" s="43">
        <f t="shared" si="93"/>
        <v>0</v>
      </c>
    </row>
    <row r="364" spans="1:27" ht="24.75" customHeight="1">
      <c r="B364" s="64"/>
      <c r="C364" s="135" t="s">
        <v>363</v>
      </c>
      <c r="D364" s="136"/>
      <c r="E364" s="136"/>
      <c r="F364" s="137">
        <f>F363/F355</f>
        <v>0.83650742727272676</v>
      </c>
      <c r="I364" s="9"/>
      <c r="J364" s="10"/>
      <c r="M364" s="74"/>
      <c r="N364" s="75"/>
      <c r="O364" s="74"/>
      <c r="P364" s="74"/>
      <c r="Q364" s="74"/>
      <c r="R364" s="75"/>
      <c r="S364" s="74"/>
      <c r="T364" s="75"/>
      <c r="U364" s="74"/>
      <c r="V364" s="74"/>
      <c r="W364" s="74"/>
      <c r="X364" s="75"/>
      <c r="Y364" s="43">
        <f t="shared" si="93"/>
        <v>0</v>
      </c>
    </row>
    <row r="365" spans="1:27" s="5" customFormat="1" ht="21" hidden="1" customHeight="1">
      <c r="A365" s="6"/>
      <c r="B365" s="65" t="s">
        <v>122</v>
      </c>
      <c r="C365" s="66"/>
      <c r="D365" s="3"/>
      <c r="E365" s="46"/>
      <c r="F365" s="3"/>
      <c r="G365" s="46"/>
      <c r="H365" s="3"/>
      <c r="I365" s="46"/>
      <c r="J365" s="3"/>
      <c r="K365" s="46"/>
      <c r="L365" s="3"/>
      <c r="M365" s="9"/>
      <c r="N365" s="10"/>
      <c r="O365" s="46"/>
      <c r="P365" s="3"/>
      <c r="Q365" s="9"/>
      <c r="R365" s="10"/>
      <c r="S365" s="9"/>
      <c r="T365" s="77"/>
      <c r="U365" s="78"/>
      <c r="V365" s="44">
        <f>F365-U365</f>
        <v>0</v>
      </c>
      <c r="W365" s="40"/>
      <c r="X365" s="46"/>
      <c r="Y365" s="43">
        <f t="shared" si="93"/>
        <v>0</v>
      </c>
      <c r="Z365" s="46"/>
      <c r="AA365" s="46"/>
    </row>
    <row r="366" spans="1:27" s="5" customFormat="1" ht="15" hidden="1" customHeight="1">
      <c r="A366" s="6"/>
      <c r="B366" s="141" t="s">
        <v>123</v>
      </c>
      <c r="C366" s="141"/>
      <c r="D366" s="141"/>
      <c r="E366" s="141"/>
      <c r="F366" s="141"/>
      <c r="G366" s="141"/>
      <c r="H366" s="141"/>
      <c r="I366" s="141"/>
      <c r="J366" s="141"/>
      <c r="K366" s="141"/>
      <c r="L366" s="141"/>
      <c r="M366" s="141"/>
      <c r="N366" s="141"/>
      <c r="O366" s="141"/>
      <c r="P366" s="141"/>
      <c r="Q366" s="52"/>
      <c r="R366" s="52"/>
      <c r="S366" s="79"/>
      <c r="T366" s="80"/>
      <c r="U366" s="81"/>
      <c r="V366" s="44">
        <f>F366-U366</f>
        <v>0</v>
      </c>
      <c r="W366" s="40"/>
      <c r="X366" s="65"/>
      <c r="Y366" s="43">
        <f t="shared" si="93"/>
        <v>0</v>
      </c>
      <c r="Z366" s="65"/>
      <c r="AA366" s="65"/>
    </row>
    <row r="367" spans="1:27" s="5" customFormat="1" ht="15" hidden="1" customHeight="1">
      <c r="A367" s="6"/>
      <c r="B367" s="141" t="s">
        <v>124</v>
      </c>
      <c r="C367" s="141"/>
      <c r="D367" s="141"/>
      <c r="E367" s="141"/>
      <c r="F367" s="141"/>
      <c r="G367" s="141"/>
      <c r="H367" s="141"/>
      <c r="I367" s="141"/>
      <c r="J367" s="141"/>
      <c r="K367" s="141"/>
      <c r="L367" s="141"/>
      <c r="M367" s="141"/>
      <c r="N367" s="141"/>
      <c r="O367" s="141"/>
      <c r="P367" s="141"/>
      <c r="Q367" s="52"/>
      <c r="R367" s="52"/>
      <c r="S367" s="79"/>
      <c r="T367" s="6"/>
      <c r="U367" s="78"/>
      <c r="V367" s="44">
        <f>F367-U367</f>
        <v>0</v>
      </c>
      <c r="W367" s="40"/>
      <c r="X367" s="65"/>
      <c r="Y367" s="43">
        <f t="shared" si="93"/>
        <v>0</v>
      </c>
      <c r="Z367" s="65"/>
      <c r="AA367" s="65"/>
    </row>
    <row r="368" spans="1:27" s="5" customFormat="1" ht="15" hidden="1" customHeight="1">
      <c r="A368" s="6"/>
      <c r="B368" s="141" t="s">
        <v>125</v>
      </c>
      <c r="C368" s="141"/>
      <c r="D368" s="141"/>
      <c r="E368" s="141"/>
      <c r="F368" s="141"/>
      <c r="G368" s="141"/>
      <c r="H368" s="141"/>
      <c r="I368" s="141"/>
      <c r="J368" s="141"/>
      <c r="K368" s="141"/>
      <c r="L368" s="141"/>
      <c r="M368" s="141"/>
      <c r="N368" s="141"/>
      <c r="O368" s="141"/>
      <c r="P368" s="141"/>
      <c r="Q368" s="52"/>
      <c r="R368" s="52"/>
      <c r="S368" s="79"/>
      <c r="T368" s="6"/>
      <c r="U368" s="78"/>
      <c r="V368" s="44">
        <f>F368-U368</f>
        <v>0</v>
      </c>
      <c r="W368" s="40"/>
      <c r="X368" s="65"/>
      <c r="Y368" s="43">
        <f t="shared" si="93"/>
        <v>0</v>
      </c>
      <c r="Z368" s="65"/>
      <c r="AA368" s="65"/>
    </row>
    <row r="369" spans="1:25" hidden="1">
      <c r="A369" s="6"/>
      <c r="B369" s="141" t="s">
        <v>126</v>
      </c>
      <c r="C369" s="141"/>
      <c r="D369" s="141"/>
      <c r="E369" s="141"/>
      <c r="F369" s="141"/>
      <c r="G369" s="141"/>
      <c r="H369" s="141"/>
      <c r="I369" s="141"/>
      <c r="J369" s="141"/>
      <c r="K369" s="141"/>
      <c r="L369" s="141"/>
      <c r="M369" s="141"/>
      <c r="N369" s="141"/>
      <c r="O369" s="141"/>
      <c r="P369" s="141"/>
      <c r="Q369" s="52"/>
      <c r="R369" s="52"/>
      <c r="S369" s="79"/>
      <c r="T369" s="6"/>
      <c r="U369" s="81"/>
      <c r="V369" s="44">
        <f>F369-U369</f>
        <v>0</v>
      </c>
      <c r="W369" s="40"/>
      <c r="Y369" s="43">
        <f t="shared" si="93"/>
        <v>0</v>
      </c>
    </row>
    <row r="370" spans="1:25" s="5" customFormat="1" ht="15" customHeight="1">
      <c r="A370" s="6"/>
      <c r="B370" s="65"/>
      <c r="C370" s="65"/>
      <c r="D370" s="65"/>
      <c r="E370" s="65"/>
      <c r="F370" s="65"/>
      <c r="G370" s="65"/>
      <c r="H370" s="65"/>
      <c r="I370" s="65"/>
      <c r="J370" s="65"/>
      <c r="K370" s="50"/>
      <c r="L370" s="6"/>
      <c r="M370" s="68"/>
      <c r="N370" s="69"/>
      <c r="O370" s="6"/>
      <c r="P370" s="65"/>
      <c r="Q370" s="68"/>
      <c r="R370" s="69"/>
      <c r="S370" s="82"/>
      <c r="U370" s="83"/>
      <c r="W370" s="84"/>
    </row>
    <row r="371" spans="1:25" s="5" customFormat="1" ht="15" customHeight="1">
      <c r="A371" s="6"/>
      <c r="B371" s="65"/>
      <c r="C371" s="65"/>
      <c r="D371" s="65"/>
      <c r="E371" s="65"/>
      <c r="F371" s="65"/>
      <c r="G371" s="65"/>
      <c r="H371" s="65"/>
      <c r="I371" s="65"/>
      <c r="J371" s="65"/>
      <c r="K371" s="50"/>
      <c r="L371" s="6"/>
      <c r="M371" s="68"/>
      <c r="N371" s="69"/>
      <c r="O371" s="6"/>
      <c r="P371" s="65"/>
      <c r="Q371" s="68"/>
      <c r="R371" s="69"/>
      <c r="S371" s="82"/>
      <c r="U371" s="83"/>
      <c r="W371" s="84"/>
    </row>
    <row r="372" spans="1:25">
      <c r="A372" s="6"/>
      <c r="B372" s="65"/>
      <c r="C372" s="65"/>
      <c r="D372" s="65"/>
      <c r="E372" s="65"/>
      <c r="F372" s="65"/>
      <c r="G372" s="65"/>
      <c r="H372" s="65"/>
      <c r="I372" s="65"/>
      <c r="J372" s="65"/>
      <c r="K372" s="50"/>
      <c r="L372" s="6"/>
      <c r="M372" s="68"/>
      <c r="N372" s="69"/>
      <c r="O372" s="6"/>
      <c r="Q372" s="68"/>
      <c r="R372" s="69"/>
    </row>
    <row r="373" spans="1:25">
      <c r="B373" s="65"/>
      <c r="C373" s="65"/>
      <c r="D373" s="65"/>
      <c r="E373" s="65"/>
      <c r="F373" s="65"/>
      <c r="G373" s="65"/>
      <c r="H373" s="65"/>
      <c r="I373" s="65"/>
      <c r="J373" s="65"/>
    </row>
    <row r="374" spans="1:25">
      <c r="B374" s="65"/>
      <c r="C374" s="65"/>
      <c r="D374" s="65"/>
      <c r="E374" s="65"/>
      <c r="F374" s="65"/>
      <c r="G374" s="65"/>
      <c r="H374" s="65"/>
      <c r="I374" s="65"/>
      <c r="J374" s="65"/>
    </row>
    <row r="375" spans="1:25">
      <c r="B375" s="65"/>
      <c r="C375" s="65"/>
      <c r="D375" s="65"/>
      <c r="E375" s="65"/>
      <c r="F375" s="65"/>
      <c r="G375" s="65"/>
      <c r="H375" s="65"/>
      <c r="I375" s="65"/>
      <c r="J375" s="65"/>
    </row>
  </sheetData>
  <autoFilter ref="A2:P369" xr:uid="{00000000-0009-0000-0000-000000000000}"/>
  <mergeCells count="12">
    <mergeCell ref="B1:R1"/>
    <mergeCell ref="G2:H2"/>
    <mergeCell ref="I2:J2"/>
    <mergeCell ref="K2:L2"/>
    <mergeCell ref="M2:N2"/>
    <mergeCell ref="O2:P2"/>
    <mergeCell ref="Q2:R2"/>
    <mergeCell ref="B357:J357"/>
    <mergeCell ref="B366:P366"/>
    <mergeCell ref="B367:P367"/>
    <mergeCell ref="B368:P368"/>
    <mergeCell ref="B369:P369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koushik saha</cp:lastModifiedBy>
  <cp:lastPrinted>2023-09-29T16:05:38Z</cp:lastPrinted>
  <dcterms:created xsi:type="dcterms:W3CDTF">2022-03-05T08:34:00Z</dcterms:created>
  <dcterms:modified xsi:type="dcterms:W3CDTF">2023-10-18T05:45:34Z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