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4" i="12"/>
  <c r="U111"/>
  <c r="U224" l="1"/>
  <c r="U255" l="1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<sst xmlns="http://schemas.openxmlformats.org/spreadsheetml/2006/main" count="436" uniqueCount="276">
  <si>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</si>
  <si>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</si>
  <si>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</si>
  <si>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</si>
  <si>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</si>
  <si>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</si>
  <si>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</si>
  <si>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</si>
  <si>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</si>
  <si>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</si>
  <si>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</si>
  <si>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</si>
  <si>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</si>
  <si>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</si>
  <si>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</si>
  <si>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</si>
  <si>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</si>
  <si>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</si>
  <si>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</si>
  <si>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</si>
  <si>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</si>
  <si>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</si>
  <si>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</si>
  <si>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</si>
  <si>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</si>
  <si>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</si>
  <si>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</si>
  <si>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</si>
  <si>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</si>
  <si>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</si>
  <si>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</si>
  <si>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</si>
  <si>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</si>
  <si>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</si>
  <si>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</si>
  <si>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</si>
  <si>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</si>
  <si>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</si>
  <si>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</si>
  <si>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</si>
  <si>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</si>
  <si>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</si>
  <si>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</si>
  <si>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</si>
  <si>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</si>
  <si>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</si>
  <si>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</si>
  <si>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</si>
  <si>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</si>
  <si>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</si>
  <si>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</si>
  <si>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</si>
  <si>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</si>
  <si>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</si>
  <si>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</si>
  <si>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</si>
  <si>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</si>
  <si>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</si>
  <si>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</si>
  <si>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</si>
  <si>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</si>
  <si>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</si>
  <si>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</si>
  <si>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</si>
  <si>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</si>
  <si>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</si>
  <si>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</si>
  <si>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</si>
  <si>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</si>
  <si>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</si>
  <si>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</si>
  <si>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</si>
  <si>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</si>
  <si>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</si>
  <si>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</si>
  <si>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</si>
  <si>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</si>
  <si>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</si>
  <si>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</si>
  <si>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</si>
  <si>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</si>
  <si>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</si>
  <si>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</si>
  <si>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</si>
  <si>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</si>
  <si>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</si>
  <si>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</si>
  <si>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</si>
  <si>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</si>
  <si>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</si>
  <si>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</si>
  <si>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</si>
  <si>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</si>
  <si>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</si>
  <si>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</si>
  <si>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</si>
  <si>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</si>
  <si>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</si>
  <si>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</si>
  <si>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</si>
  <si>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</si>
  <si>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</si>
  <si>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</si>
  <si>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</si>
  <si>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</si>
  <si>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</si>
  <si>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</si>
  <si>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</si>
  <si>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</si>
  <si>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</si>
  <si>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</si>
  <si>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</si>
  <si>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</si>
  <si>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</si>
  <si>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</si>
  <si>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</si>
  <si>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</si>
  <si>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</si>
  <si>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</si>
  <si>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</si>
  <si>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</si>
  <si>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</si>
  <si>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</si>
  <si>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</si>
  <si>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</si>
  <si>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</si>
  <si>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</si>
  <si>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</si>
  <si>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</si>
  <si>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</si>
  <si>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</si>
  <si>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</si>
  <si>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</si>
  <si>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</si>
  <si>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</si>
  <si>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</si>
  <si>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</si>
  <si>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</si>
  <si>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</si>
  <si>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</si>
  <si>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</si>
  <si>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</si>
  <si>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</si>
  <si>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</si>
  <si>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</si>
  <si>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</si>
  <si>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</si>
  <si>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</si>
  <si>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</si>
  <si>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</si>
  <si>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</si>
  <si>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</si>
  <si>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</si>
  <si>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</si>
  <si>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</si>
  <si>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</si>
  <si>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</si>
  <si>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</si>
  <si>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</si>
  <si>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</si>
  <si>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</si>
  <si>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</si>
  <si>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</si>
  <si>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</si>
  <si>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</si>
  <si>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</si>
  <si>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</si>
  <si>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</si>
  <si>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</si>
  <si>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</si>
  <si>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</si>
  <si>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</si>
  <si>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</si>
  <si>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</si>
  <si>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</si>
  <si>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</si>
  <si>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</si>
  <si>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</si>
  <si>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</si>
  <si>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</si>
  <si>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</si>
  <si>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</si>
  <si>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</si>
  <si>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</si>
  <si>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</si>
  <si>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</si>
  <si>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</si>
  <si>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</si>
  <si>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</si>
  <si>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</si>
  <si>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</si>
  <si>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</si>
  <si>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</si>
  <si>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</si>
  <si>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</si>
  <si>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</si>
  <si>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</si>
  <si>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</si>
  <si>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</si>
  <si>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</si>
  <si>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</si>
  <si>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</si>
  <si>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</si>
  <si>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</si>
  <si>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</si>
  <si>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</si>
  <si>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</si>
  <si>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</si>
  <si>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</si>
  <si>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</si>
  <si>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</si>
  <si>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</si>
  <si>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</si>
  <si>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</si>
  <si>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</si>
  <si>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</si>
  <si>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</si>
  <si>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</si>
  <si>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</si>
  <si>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</si>
  <si>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</si>
  <si>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</si>
  <si>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</si>
  <si>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</si>
  <si>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</si>
  <si>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</si>
  <si>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</si>
  <si>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</si>
  <si>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</si>
  <si>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</si>
  <si>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</si>
  <si>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</si>
  <si>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</si>
  <si>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</si>
  <si>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</si>
  <si>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</si>
  <si>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</si>
  <si>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</si>
  <si>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</si>
  <si>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</si>
  <si>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</si>
  <si>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</si>
  <si>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</si>
  <si>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</si>
  <si>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</si>
  <si>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</si>
  <si>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</si>
  <si>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</si>
  <si>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</si>
  <si>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</si>
  <si>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</si>
  <si>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</si>
  <si>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</si>
  <si>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</si>
  <si>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</si>
  <si>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</si>
  <si>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</si>
  <si>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</si>
  <si>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</si>
  <si>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</si>
  <si>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</si>
  <si>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</si>
  <si>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</si>
  <si>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</si>
  <si>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</si>
  <si>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</si>
  <si>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</si>
  <si>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</si>
  <si>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</si>
  <si>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</si>
  <si>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</si>
  <si>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</si>
  <si>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</si>
  <si>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</si>
  <si>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</si>
  <si>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30.06.2024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</si>
</sst>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9" activePane="bottomRight" state="frozen"/>
      <selection pane="topRight"/>
      <selection pane="bottomLeft"/>
      <selection pane="bottomRight" activeCell="B347" sqref="B347:E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>
        <v>0.1</v>
      </c>
      <c r="U111" s="37">
        <f t="shared" ref="U111" si="57">E111*T111</f>
        <v>7187.07</v>
      </c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0.7</v>
      </c>
      <c r="AE111" s="14">
        <v>0.6</v>
      </c>
      <c r="AF111" s="14">
        <f t="shared" si="36"/>
        <v>9.9999999999999978E-2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0.6</v>
      </c>
      <c r="U112" s="37">
        <f t="shared" ref="U112" si="58">E112*T112</f>
        <v>43122.42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0.6</v>
      </c>
      <c r="AE112" s="14">
        <v>0.5</v>
      </c>
      <c r="AF112" s="14">
        <f t="shared" si="36"/>
        <v>9.9999999999999978E-2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9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60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1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9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60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1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9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60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1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9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60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1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2">+P119*$E119</f>
        <v>348407.59239000001</v>
      </c>
      <c r="R119" s="42"/>
      <c r="S119" s="37">
        <f t="shared" si="59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60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1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9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60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1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9"/>
        <v>155719.85</v>
      </c>
      <c r="T121" s="42">
        <v>0.6</v>
      </c>
      <c r="U121" s="37">
        <f t="shared" ref="U121" si="63">E121*T121</f>
        <v>93431.91</v>
      </c>
      <c r="V121" s="42"/>
      <c r="W121" s="37">
        <f t="shared" si="45"/>
        <v>0</v>
      </c>
      <c r="X121" s="37"/>
      <c r="Y121" s="37"/>
      <c r="Z121" s="42"/>
      <c r="AA121" s="37">
        <f t="shared" si="60"/>
        <v>0</v>
      </c>
      <c r="AB121" s="37"/>
      <c r="AC121" s="37"/>
      <c r="AD121" s="13">
        <f t="shared" si="31"/>
        <v>0.6</v>
      </c>
      <c r="AE121" s="14">
        <v>0.5</v>
      </c>
      <c r="AF121" s="14">
        <f t="shared" si="36"/>
        <v>9.9999999999999978E-2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1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9"/>
        <v>155719.85</v>
      </c>
      <c r="T122" s="42">
        <v>0.6</v>
      </c>
      <c r="U122" s="37">
        <f>T122*E122</f>
        <v>93431.91</v>
      </c>
      <c r="V122" s="42"/>
      <c r="W122" s="37">
        <f t="shared" si="45"/>
        <v>0</v>
      </c>
      <c r="X122" s="37"/>
      <c r="Y122" s="37"/>
      <c r="Z122" s="42"/>
      <c r="AA122" s="37">
        <f t="shared" si="60"/>
        <v>0</v>
      </c>
      <c r="AB122" s="37"/>
      <c r="AC122" s="37"/>
      <c r="AD122" s="13">
        <f t="shared" si="31"/>
        <v>0.6</v>
      </c>
      <c r="AE122" s="14">
        <v>0.5</v>
      </c>
      <c r="AF122" s="14">
        <f t="shared" si="36"/>
        <v>9.9999999999999978E-2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1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9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60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4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5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6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7">+P126*$E126</f>
        <v>161948.644</v>
      </c>
      <c r="R126" s="42"/>
      <c r="S126" s="37">
        <f t="shared" si="64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5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6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8">N127</f>
        <v>1</v>
      </c>
      <c r="Q127" s="37">
        <f t="shared" si="67"/>
        <v>467159.55</v>
      </c>
      <c r="R127" s="42"/>
      <c r="S127" s="37">
        <f t="shared" si="64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5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6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8"/>
        <v>1</v>
      </c>
      <c r="Q128" s="37">
        <f t="shared" si="67"/>
        <v>467159.55</v>
      </c>
      <c r="R128" s="42"/>
      <c r="S128" s="37">
        <f t="shared" si="64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5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6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8"/>
        <v>1</v>
      </c>
      <c r="Q129" s="37">
        <f t="shared" si="67"/>
        <v>467159.55</v>
      </c>
      <c r="R129" s="42"/>
      <c r="S129" s="37">
        <f t="shared" si="64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5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6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7"/>
        <v>0</v>
      </c>
      <c r="R130" s="42">
        <v>1</v>
      </c>
      <c r="S130" s="37">
        <f t="shared" si="64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5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6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4"/>
        <v>155719.85</v>
      </c>
      <c r="T131" s="42">
        <v>0.6</v>
      </c>
      <c r="U131" s="37">
        <f t="shared" ref="U131:U132" si="69">E131*T131</f>
        <v>93431.91</v>
      </c>
      <c r="V131" s="42"/>
      <c r="W131" s="37">
        <f t="shared" si="45"/>
        <v>0</v>
      </c>
      <c r="X131" s="37"/>
      <c r="Y131" s="37"/>
      <c r="Z131" s="42"/>
      <c r="AA131" s="37">
        <f t="shared" si="65"/>
        <v>0</v>
      </c>
      <c r="AB131" s="37"/>
      <c r="AC131" s="37"/>
      <c r="AD131" s="13">
        <f t="shared" si="31"/>
        <v>0.6</v>
      </c>
      <c r="AE131" s="14">
        <v>0.5</v>
      </c>
      <c r="AF131" s="14">
        <f t="shared" si="36"/>
        <v>9.9999999999999978E-2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6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4"/>
        <v>155719.85</v>
      </c>
      <c r="T132" s="42">
        <v>0.6</v>
      </c>
      <c r="U132" s="37">
        <f t="shared" si="69"/>
        <v>93431.91</v>
      </c>
      <c r="V132" s="42"/>
      <c r="W132" s="37">
        <f t="shared" si="45"/>
        <v>0</v>
      </c>
      <c r="X132" s="37"/>
      <c r="Y132" s="37"/>
      <c r="Z132" s="42"/>
      <c r="AA132" s="37">
        <f t="shared" si="65"/>
        <v>0</v>
      </c>
      <c r="AB132" s="37"/>
      <c r="AC132" s="37"/>
      <c r="AD132" s="13">
        <f t="shared" si="31"/>
        <v>0.6</v>
      </c>
      <c r="AE132" s="14">
        <v>0.5</v>
      </c>
      <c r="AF132" s="14">
        <f t="shared" si="36"/>
        <v>9.9999999999999978E-2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6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4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5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6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4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5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70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1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2">+Z136*E136</f>
        <v>0</v>
      </c>
      <c r="AB136" s="37"/>
      <c r="AC136" s="37"/>
      <c r="AD136" s="13">
        <f t="shared" ref="AD136:AD199" si="73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4">+D137*$C$135</f>
        <v>215612.1</v>
      </c>
      <c r="F137" s="36"/>
      <c r="G137" s="37">
        <f t="shared" ref="G137:G200" si="75">+F137*E137</f>
        <v>0</v>
      </c>
      <c r="H137" s="36"/>
      <c r="I137" s="37">
        <f t="shared" si="70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1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2"/>
        <v>0</v>
      </c>
      <c r="AB137" s="37"/>
      <c r="AC137" s="37"/>
      <c r="AD137" s="13">
        <f t="shared" si="73"/>
        <v>1</v>
      </c>
      <c r="AE137" s="14">
        <v>1</v>
      </c>
      <c r="AF137" s="14">
        <f t="shared" ref="AF137:AF200" si="76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4"/>
        <v>344979.36</v>
      </c>
      <c r="F138" s="36"/>
      <c r="G138" s="37">
        <f t="shared" si="75"/>
        <v>0</v>
      </c>
      <c r="H138" s="36"/>
      <c r="I138" s="37">
        <f t="shared" si="70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7">P138*E138</f>
        <v>344979.36</v>
      </c>
      <c r="R138" s="42"/>
      <c r="S138" s="37">
        <f t="shared" si="71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2"/>
        <v>0</v>
      </c>
      <c r="AB138" s="37"/>
      <c r="AC138" s="37"/>
      <c r="AD138" s="13">
        <f t="shared" si="73"/>
        <v>1</v>
      </c>
      <c r="AE138" s="14">
        <v>1</v>
      </c>
      <c r="AF138" s="14">
        <f t="shared" si="76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4"/>
        <v>431224.2</v>
      </c>
      <c r="F139" s="36"/>
      <c r="G139" s="37">
        <f t="shared" si="75"/>
        <v>0</v>
      </c>
      <c r="H139" s="36"/>
      <c r="I139" s="37">
        <f t="shared" si="70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1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2"/>
        <v>0</v>
      </c>
      <c r="AB139" s="37"/>
      <c r="AC139" s="37"/>
      <c r="AD139" s="13">
        <f t="shared" si="73"/>
        <v>1</v>
      </c>
      <c r="AE139" s="14">
        <v>1</v>
      </c>
      <c r="AF139" s="14">
        <f t="shared" si="76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4"/>
        <v>431224.2</v>
      </c>
      <c r="F140" s="36"/>
      <c r="G140" s="37">
        <f t="shared" si="75"/>
        <v>0</v>
      </c>
      <c r="H140" s="36"/>
      <c r="I140" s="37">
        <f t="shared" si="70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1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2"/>
        <v>0</v>
      </c>
      <c r="AB140" s="37"/>
      <c r="AC140" s="37"/>
      <c r="AD140" s="13">
        <f t="shared" si="73"/>
        <v>1</v>
      </c>
      <c r="AE140" s="14">
        <v>1</v>
      </c>
      <c r="AF140" s="14">
        <f t="shared" si="76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4"/>
        <v>646836.29999999993</v>
      </c>
      <c r="F141" s="36"/>
      <c r="G141" s="37">
        <f t="shared" si="75"/>
        <v>0</v>
      </c>
      <c r="H141" s="36"/>
      <c r="I141" s="37">
        <f t="shared" si="70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1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2"/>
        <v>0</v>
      </c>
      <c r="AB141" s="37"/>
      <c r="AC141" s="37"/>
      <c r="AD141" s="13">
        <f t="shared" si="73"/>
        <v>1</v>
      </c>
      <c r="AE141" s="14">
        <v>1</v>
      </c>
      <c r="AF141" s="14">
        <f t="shared" si="76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4"/>
        <v>431224.2</v>
      </c>
      <c r="F142" s="36"/>
      <c r="G142" s="37">
        <f t="shared" si="75"/>
        <v>0</v>
      </c>
      <c r="H142" s="36"/>
      <c r="I142" s="37">
        <f t="shared" si="70"/>
        <v>0</v>
      </c>
      <c r="J142" s="42"/>
      <c r="K142" s="37">
        <f t="shared" si="55"/>
        <v>0</v>
      </c>
      <c r="L142" s="42"/>
      <c r="M142" s="37">
        <f t="shared" ref="M142:M205" si="78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1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2"/>
        <v>0</v>
      </c>
      <c r="AB142" s="37"/>
      <c r="AC142" s="37"/>
      <c r="AD142" s="13">
        <f t="shared" si="73"/>
        <v>1</v>
      </c>
      <c r="AE142" s="14">
        <v>1</v>
      </c>
      <c r="AF142" s="14">
        <f t="shared" si="76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4"/>
        <v>646836.29999999993</v>
      </c>
      <c r="F143" s="36"/>
      <c r="G143" s="37">
        <f t="shared" si="75"/>
        <v>0</v>
      </c>
      <c r="H143" s="36"/>
      <c r="I143" s="37">
        <f t="shared" si="70"/>
        <v>0</v>
      </c>
      <c r="J143" s="42"/>
      <c r="K143" s="37">
        <f t="shared" si="55"/>
        <v>0</v>
      </c>
      <c r="L143" s="42"/>
      <c r="M143" s="37">
        <f t="shared" si="78"/>
        <v>0</v>
      </c>
      <c r="N143" s="42"/>
      <c r="O143" s="37">
        <f t="shared" si="44"/>
        <v>0</v>
      </c>
      <c r="P143" s="37"/>
      <c r="Q143" s="37"/>
      <c r="R143" s="42"/>
      <c r="S143" s="37">
        <f t="shared" si="71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2"/>
        <v>0</v>
      </c>
      <c r="AB143" s="37"/>
      <c r="AC143" s="37"/>
      <c r="AD143" s="13">
        <f t="shared" si="73"/>
        <v>0.3</v>
      </c>
      <c r="AE143" s="14">
        <v>0.3</v>
      </c>
      <c r="AF143" s="14">
        <f t="shared" si="76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4"/>
        <v>431224.2</v>
      </c>
      <c r="F144" s="36"/>
      <c r="G144" s="37">
        <f t="shared" si="75"/>
        <v>0</v>
      </c>
      <c r="H144" s="36"/>
      <c r="I144" s="37">
        <f t="shared" si="70"/>
        <v>0</v>
      </c>
      <c r="J144" s="42"/>
      <c r="K144" s="37">
        <f t="shared" si="55"/>
        <v>0</v>
      </c>
      <c r="L144" s="42"/>
      <c r="M144" s="37">
        <f t="shared" si="78"/>
        <v>0</v>
      </c>
      <c r="N144" s="42"/>
      <c r="O144" s="37">
        <f t="shared" si="44"/>
        <v>0</v>
      </c>
      <c r="P144" s="37"/>
      <c r="Q144" s="37"/>
      <c r="R144" s="42"/>
      <c r="S144" s="37">
        <f t="shared" si="71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9">X144*E144</f>
        <v>129367.26</v>
      </c>
      <c r="Z144" s="42"/>
      <c r="AA144" s="37">
        <f t="shared" si="72"/>
        <v>0</v>
      </c>
      <c r="AB144" s="37"/>
      <c r="AC144" s="37"/>
      <c r="AD144" s="13">
        <f t="shared" si="73"/>
        <v>0.3</v>
      </c>
      <c r="AE144" s="14">
        <v>0.3</v>
      </c>
      <c r="AF144" s="14">
        <f t="shared" si="76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4"/>
        <v>215612.1</v>
      </c>
      <c r="F145" s="36"/>
      <c r="G145" s="37">
        <f t="shared" si="75"/>
        <v>0</v>
      </c>
      <c r="H145" s="36"/>
      <c r="I145" s="37">
        <f t="shared" si="70"/>
        <v>0</v>
      </c>
      <c r="J145" s="42"/>
      <c r="K145" s="37">
        <f t="shared" si="55"/>
        <v>0</v>
      </c>
      <c r="L145" s="42"/>
      <c r="M145" s="37">
        <f t="shared" si="78"/>
        <v>0</v>
      </c>
      <c r="N145" s="42"/>
      <c r="O145" s="37">
        <f t="shared" si="44"/>
        <v>0</v>
      </c>
      <c r="P145" s="37"/>
      <c r="Q145" s="37"/>
      <c r="R145" s="42"/>
      <c r="S145" s="37">
        <f t="shared" si="71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9"/>
        <v>64683.63</v>
      </c>
      <c r="Z145" s="42"/>
      <c r="AA145" s="37">
        <f t="shared" si="72"/>
        <v>0</v>
      </c>
      <c r="AB145" s="37"/>
      <c r="AC145" s="37"/>
      <c r="AD145" s="13">
        <f t="shared" si="73"/>
        <v>0.3</v>
      </c>
      <c r="AE145" s="14">
        <v>0.3</v>
      </c>
      <c r="AF145" s="14">
        <f t="shared" si="76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4"/>
        <v>215612.1</v>
      </c>
      <c r="F146" s="36"/>
      <c r="G146" s="37">
        <f t="shared" si="75"/>
        <v>0</v>
      </c>
      <c r="H146" s="36"/>
      <c r="I146" s="37">
        <f t="shared" si="70"/>
        <v>0</v>
      </c>
      <c r="J146" s="42"/>
      <c r="K146" s="37">
        <f t="shared" si="55"/>
        <v>0</v>
      </c>
      <c r="L146" s="42"/>
      <c r="M146" s="37">
        <f t="shared" si="78"/>
        <v>0</v>
      </c>
      <c r="N146" s="42"/>
      <c r="O146" s="37">
        <f t="shared" si="44"/>
        <v>0</v>
      </c>
      <c r="P146" s="37"/>
      <c r="Q146" s="37"/>
      <c r="R146" s="42"/>
      <c r="S146" s="37">
        <f t="shared" si="71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9"/>
        <v>0</v>
      </c>
      <c r="Z146" s="42">
        <v>0.5</v>
      </c>
      <c r="AA146" s="37">
        <f t="shared" si="72"/>
        <v>107806.05</v>
      </c>
      <c r="AB146" s="37"/>
      <c r="AC146" s="37"/>
      <c r="AD146" s="13">
        <f t="shared" si="73"/>
        <v>0</v>
      </c>
      <c r="AE146" s="14">
        <v>0</v>
      </c>
      <c r="AF146" s="14">
        <f t="shared" si="76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4"/>
        <v>215612.1</v>
      </c>
      <c r="F147" s="36"/>
      <c r="G147" s="37">
        <f t="shared" si="75"/>
        <v>0</v>
      </c>
      <c r="H147" s="36"/>
      <c r="I147" s="37">
        <f t="shared" si="70"/>
        <v>0</v>
      </c>
      <c r="J147" s="42"/>
      <c r="K147" s="37">
        <f t="shared" si="55"/>
        <v>0</v>
      </c>
      <c r="L147" s="42"/>
      <c r="M147" s="37">
        <f t="shared" si="78"/>
        <v>0</v>
      </c>
      <c r="N147" s="42"/>
      <c r="O147" s="37">
        <f t="shared" si="44"/>
        <v>0</v>
      </c>
      <c r="P147" s="37"/>
      <c r="Q147" s="37"/>
      <c r="R147" s="42"/>
      <c r="S147" s="37">
        <f t="shared" si="71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2"/>
        <v>215612.1</v>
      </c>
      <c r="AB147" s="37"/>
      <c r="AC147" s="37"/>
      <c r="AD147" s="13">
        <f t="shared" si="73"/>
        <v>0</v>
      </c>
      <c r="AE147" s="14">
        <v>0</v>
      </c>
      <c r="AF147" s="14">
        <f t="shared" si="76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3"/>
        <v>0</v>
      </c>
      <c r="AE148" s="14">
        <v>0</v>
      </c>
      <c r="AF148" s="14">
        <f t="shared" si="76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5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8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80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1">+Z149*E149</f>
        <v>0</v>
      </c>
      <c r="AB149" s="37"/>
      <c r="AC149" s="37"/>
      <c r="AD149" s="13">
        <f t="shared" si="73"/>
        <v>1</v>
      </c>
      <c r="AE149" s="14">
        <v>1</v>
      </c>
      <c r="AF149" s="14">
        <f t="shared" si="76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2">+D150*$C$148</f>
        <v>436015.58</v>
      </c>
      <c r="F150" s="36">
        <v>1</v>
      </c>
      <c r="G150" s="37">
        <f t="shared" si="75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8"/>
        <v>0</v>
      </c>
      <c r="N150" s="42"/>
      <c r="O150" s="37">
        <f t="shared" si="44"/>
        <v>0</v>
      </c>
      <c r="P150" s="37"/>
      <c r="Q150" s="37"/>
      <c r="R150" s="42"/>
      <c r="S150" s="37">
        <f t="shared" si="80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1"/>
        <v>0</v>
      </c>
      <c r="AB150" s="37"/>
      <c r="AC150" s="37"/>
      <c r="AD150" s="13">
        <f t="shared" si="73"/>
        <v>1</v>
      </c>
      <c r="AE150" s="14">
        <v>1</v>
      </c>
      <c r="AF150" s="14">
        <f t="shared" si="76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2"/>
        <v>503094.89999999997</v>
      </c>
      <c r="F151" s="36">
        <v>1</v>
      </c>
      <c r="G151" s="37">
        <f t="shared" si="75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8"/>
        <v>0</v>
      </c>
      <c r="N151" s="42"/>
      <c r="O151" s="37">
        <f t="shared" si="44"/>
        <v>0</v>
      </c>
      <c r="P151" s="37"/>
      <c r="Q151" s="37"/>
      <c r="R151" s="42"/>
      <c r="S151" s="37">
        <f t="shared" si="80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1"/>
        <v>0</v>
      </c>
      <c r="AB151" s="37"/>
      <c r="AC151" s="37"/>
      <c r="AD151" s="13">
        <f t="shared" si="73"/>
        <v>1</v>
      </c>
      <c r="AE151" s="14">
        <v>1</v>
      </c>
      <c r="AF151" s="14">
        <f t="shared" si="76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2"/>
        <v>838491.5</v>
      </c>
      <c r="F152" s="36"/>
      <c r="G152" s="37">
        <f t="shared" si="75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8"/>
        <v>0</v>
      </c>
      <c r="N152" s="42"/>
      <c r="O152" s="37">
        <f t="shared" ref="O152:O215" si="83">+N152*$E152</f>
        <v>0</v>
      </c>
      <c r="P152" s="37"/>
      <c r="Q152" s="37"/>
      <c r="R152" s="42"/>
      <c r="S152" s="37">
        <f t="shared" si="80"/>
        <v>0</v>
      </c>
      <c r="T152" s="37"/>
      <c r="U152" s="37"/>
      <c r="V152" s="42"/>
      <c r="W152" s="37">
        <f t="shared" ref="W152:W215" si="84">+V152*$E152</f>
        <v>0</v>
      </c>
      <c r="X152" s="37"/>
      <c r="Y152" s="37"/>
      <c r="Z152" s="42"/>
      <c r="AA152" s="37">
        <f t="shared" si="81"/>
        <v>0</v>
      </c>
      <c r="AB152" s="37"/>
      <c r="AC152" s="37"/>
      <c r="AD152" s="13">
        <f t="shared" si="73"/>
        <v>1</v>
      </c>
      <c r="AE152" s="14">
        <v>1</v>
      </c>
      <c r="AF152" s="14">
        <f t="shared" si="76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2"/>
        <v>670793.20000000007</v>
      </c>
      <c r="F153" s="36"/>
      <c r="G153" s="37">
        <f t="shared" si="75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8"/>
        <v>0</v>
      </c>
      <c r="N153" s="42"/>
      <c r="O153" s="37">
        <f t="shared" si="83"/>
        <v>0</v>
      </c>
      <c r="P153" s="37"/>
      <c r="Q153" s="37"/>
      <c r="R153" s="42"/>
      <c r="S153" s="37">
        <f t="shared" si="80"/>
        <v>0</v>
      </c>
      <c r="T153" s="37"/>
      <c r="U153" s="37"/>
      <c r="V153" s="42"/>
      <c r="W153" s="37">
        <f t="shared" si="84"/>
        <v>0</v>
      </c>
      <c r="X153" s="37"/>
      <c r="Y153" s="37"/>
      <c r="Z153" s="42"/>
      <c r="AA153" s="37">
        <f t="shared" si="81"/>
        <v>0</v>
      </c>
      <c r="AB153" s="37"/>
      <c r="AC153" s="37"/>
      <c r="AD153" s="13">
        <f t="shared" si="73"/>
        <v>1</v>
      </c>
      <c r="AE153" s="14">
        <v>1</v>
      </c>
      <c r="AF153" s="14">
        <f t="shared" si="76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2"/>
        <v>670793.20000000007</v>
      </c>
      <c r="F154" s="36"/>
      <c r="G154" s="37">
        <f t="shared" si="75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8"/>
        <v>53663.456000000006</v>
      </c>
      <c r="N154" s="42">
        <v>0.12</v>
      </c>
      <c r="O154" s="37">
        <f t="shared" si="83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80"/>
        <v>0</v>
      </c>
      <c r="T154" s="37"/>
      <c r="U154" s="37"/>
      <c r="V154" s="42"/>
      <c r="W154" s="37">
        <f t="shared" si="84"/>
        <v>0</v>
      </c>
      <c r="X154" s="37"/>
      <c r="Y154" s="37"/>
      <c r="Z154" s="42"/>
      <c r="AA154" s="37">
        <f t="shared" si="81"/>
        <v>0</v>
      </c>
      <c r="AB154" s="37"/>
      <c r="AC154" s="37"/>
      <c r="AD154" s="13">
        <f t="shared" si="73"/>
        <v>1</v>
      </c>
      <c r="AE154" s="14">
        <v>1</v>
      </c>
      <c r="AF154" s="14">
        <f t="shared" si="76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2"/>
        <v>167698.30000000002</v>
      </c>
      <c r="F155" s="36"/>
      <c r="G155" s="37">
        <f t="shared" si="75"/>
        <v>0</v>
      </c>
      <c r="H155" s="36"/>
      <c r="I155" s="37"/>
      <c r="J155" s="42"/>
      <c r="K155" s="37">
        <f t="shared" si="55"/>
        <v>0</v>
      </c>
      <c r="L155" s="42"/>
      <c r="M155" s="37">
        <f t="shared" si="78"/>
        <v>0</v>
      </c>
      <c r="N155" s="42">
        <v>1</v>
      </c>
      <c r="O155" s="37">
        <f t="shared" si="83"/>
        <v>167698.30000000002</v>
      </c>
      <c r="P155" s="42"/>
      <c r="Q155" s="37">
        <f>E155*P155</f>
        <v>0</v>
      </c>
      <c r="R155" s="42"/>
      <c r="S155" s="37">
        <f t="shared" si="80"/>
        <v>0</v>
      </c>
      <c r="T155" s="37"/>
      <c r="U155" s="37"/>
      <c r="V155" s="42"/>
      <c r="W155" s="37">
        <f t="shared" si="84"/>
        <v>0</v>
      </c>
      <c r="X155" s="37"/>
      <c r="Y155" s="37"/>
      <c r="Z155" s="42"/>
      <c r="AA155" s="37">
        <f t="shared" si="81"/>
        <v>0</v>
      </c>
      <c r="AB155" s="37"/>
      <c r="AC155" s="37"/>
      <c r="AD155" s="13">
        <f t="shared" si="73"/>
        <v>0</v>
      </c>
      <c r="AE155" s="14">
        <v>0</v>
      </c>
      <c r="AF155" s="14">
        <f t="shared" si="76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3"/>
        <v>0</v>
      </c>
      <c r="AE156" s="14">
        <v>0</v>
      </c>
      <c r="AF156" s="14">
        <f t="shared" si="76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5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8"/>
        <v>0</v>
      </c>
      <c r="N157" s="42"/>
      <c r="O157" s="37">
        <f t="shared" si="83"/>
        <v>0</v>
      </c>
      <c r="P157" s="37"/>
      <c r="Q157" s="37"/>
      <c r="R157" s="42"/>
      <c r="S157" s="37">
        <f t="shared" ref="S157:S163" si="85">+R157*E157</f>
        <v>0</v>
      </c>
      <c r="T157" s="37"/>
      <c r="U157" s="37"/>
      <c r="V157" s="42"/>
      <c r="W157" s="37">
        <f t="shared" si="84"/>
        <v>0</v>
      </c>
      <c r="X157" s="37"/>
      <c r="Y157" s="37"/>
      <c r="Z157" s="42"/>
      <c r="AA157" s="37">
        <f t="shared" ref="AA157:AA163" si="86">+Z157*E157</f>
        <v>0</v>
      </c>
      <c r="AB157" s="37"/>
      <c r="AC157" s="37"/>
      <c r="AD157" s="13">
        <f t="shared" si="73"/>
        <v>1</v>
      </c>
      <c r="AE157" s="14">
        <v>1</v>
      </c>
      <c r="AF157" s="14">
        <f t="shared" si="76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7">+D158*$C$156</f>
        <v>311439.7</v>
      </c>
      <c r="F158" s="36"/>
      <c r="G158" s="37">
        <f t="shared" si="75"/>
        <v>0</v>
      </c>
      <c r="H158" s="36">
        <v>1</v>
      </c>
      <c r="I158" s="37">
        <f t="shared" ref="I158:I163" si="88">+H158*$E158</f>
        <v>311439.7</v>
      </c>
      <c r="J158" s="42"/>
      <c r="K158" s="37">
        <f t="shared" si="55"/>
        <v>0</v>
      </c>
      <c r="L158" s="42"/>
      <c r="M158" s="37">
        <f t="shared" si="78"/>
        <v>0</v>
      </c>
      <c r="N158" s="42"/>
      <c r="O158" s="37">
        <f t="shared" si="83"/>
        <v>0</v>
      </c>
      <c r="P158" s="37"/>
      <c r="Q158" s="37"/>
      <c r="R158" s="42"/>
      <c r="S158" s="37">
        <f t="shared" si="85"/>
        <v>0</v>
      </c>
      <c r="T158" s="37"/>
      <c r="U158" s="37"/>
      <c r="V158" s="42"/>
      <c r="W158" s="37">
        <f t="shared" si="84"/>
        <v>0</v>
      </c>
      <c r="X158" s="37"/>
      <c r="Y158" s="37"/>
      <c r="Z158" s="42"/>
      <c r="AA158" s="37">
        <f t="shared" si="86"/>
        <v>0</v>
      </c>
      <c r="AB158" s="37"/>
      <c r="AC158" s="37"/>
      <c r="AD158" s="13">
        <f t="shared" si="73"/>
        <v>1</v>
      </c>
      <c r="AE158" s="14">
        <v>1</v>
      </c>
      <c r="AF158" s="14">
        <f t="shared" si="76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7"/>
        <v>359353.5</v>
      </c>
      <c r="F159" s="36"/>
      <c r="G159" s="37">
        <f t="shared" si="75"/>
        <v>0</v>
      </c>
      <c r="H159" s="36">
        <v>1</v>
      </c>
      <c r="I159" s="37">
        <f t="shared" si="88"/>
        <v>359353.5</v>
      </c>
      <c r="J159" s="42"/>
      <c r="K159" s="37">
        <f t="shared" si="55"/>
        <v>0</v>
      </c>
      <c r="L159" s="42"/>
      <c r="M159" s="37">
        <f t="shared" si="78"/>
        <v>0</v>
      </c>
      <c r="N159" s="42"/>
      <c r="O159" s="37">
        <f t="shared" si="83"/>
        <v>0</v>
      </c>
      <c r="P159" s="37"/>
      <c r="Q159" s="37"/>
      <c r="R159" s="42"/>
      <c r="S159" s="37">
        <f t="shared" si="85"/>
        <v>0</v>
      </c>
      <c r="T159" s="37"/>
      <c r="U159" s="37"/>
      <c r="V159" s="42"/>
      <c r="W159" s="37">
        <f t="shared" si="84"/>
        <v>0</v>
      </c>
      <c r="X159" s="37"/>
      <c r="Y159" s="37"/>
      <c r="Z159" s="42"/>
      <c r="AA159" s="37">
        <f t="shared" si="86"/>
        <v>0</v>
      </c>
      <c r="AB159" s="37"/>
      <c r="AC159" s="37"/>
      <c r="AD159" s="13">
        <f t="shared" si="73"/>
        <v>1</v>
      </c>
      <c r="AE159" s="14">
        <v>1</v>
      </c>
      <c r="AF159" s="14">
        <f t="shared" si="76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7"/>
        <v>598922.5</v>
      </c>
      <c r="F160" s="36"/>
      <c r="G160" s="37">
        <f t="shared" si="75"/>
        <v>0</v>
      </c>
      <c r="H160" s="36">
        <v>1</v>
      </c>
      <c r="I160" s="37">
        <f t="shared" si="88"/>
        <v>598922.5</v>
      </c>
      <c r="J160" s="42"/>
      <c r="K160" s="37">
        <f t="shared" si="55"/>
        <v>0</v>
      </c>
      <c r="L160" s="42"/>
      <c r="M160" s="37">
        <f t="shared" si="78"/>
        <v>0</v>
      </c>
      <c r="N160" s="42"/>
      <c r="O160" s="37">
        <f t="shared" si="83"/>
        <v>0</v>
      </c>
      <c r="P160" s="37"/>
      <c r="Q160" s="37"/>
      <c r="R160" s="42"/>
      <c r="S160" s="37">
        <f t="shared" si="85"/>
        <v>0</v>
      </c>
      <c r="T160" s="37"/>
      <c r="U160" s="37"/>
      <c r="V160" s="42"/>
      <c r="W160" s="37">
        <f t="shared" si="84"/>
        <v>0</v>
      </c>
      <c r="X160" s="37"/>
      <c r="Y160" s="37"/>
      <c r="Z160" s="42"/>
      <c r="AA160" s="37">
        <f t="shared" si="86"/>
        <v>0</v>
      </c>
      <c r="AB160" s="37"/>
      <c r="AC160" s="37"/>
      <c r="AD160" s="13">
        <f t="shared" si="73"/>
        <v>1</v>
      </c>
      <c r="AE160" s="14">
        <v>1</v>
      </c>
      <c r="AF160" s="14">
        <f t="shared" si="76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7"/>
        <v>479138</v>
      </c>
      <c r="F161" s="36"/>
      <c r="G161" s="37">
        <f t="shared" si="75"/>
        <v>0</v>
      </c>
      <c r="H161" s="36">
        <v>1</v>
      </c>
      <c r="I161" s="37">
        <f t="shared" si="88"/>
        <v>479138</v>
      </c>
      <c r="J161" s="42"/>
      <c r="K161" s="37">
        <f t="shared" si="55"/>
        <v>0</v>
      </c>
      <c r="L161" s="42"/>
      <c r="M161" s="37">
        <f t="shared" si="78"/>
        <v>0</v>
      </c>
      <c r="N161" s="42"/>
      <c r="O161" s="37">
        <f t="shared" si="83"/>
        <v>0</v>
      </c>
      <c r="P161" s="37"/>
      <c r="Q161" s="37"/>
      <c r="R161" s="42"/>
      <c r="S161" s="37">
        <f t="shared" si="85"/>
        <v>0</v>
      </c>
      <c r="T161" s="37"/>
      <c r="U161" s="37"/>
      <c r="V161" s="42"/>
      <c r="W161" s="37">
        <f t="shared" si="84"/>
        <v>0</v>
      </c>
      <c r="X161" s="37"/>
      <c r="Y161" s="37"/>
      <c r="Z161" s="42"/>
      <c r="AA161" s="37">
        <f t="shared" si="86"/>
        <v>0</v>
      </c>
      <c r="AB161" s="37"/>
      <c r="AC161" s="37"/>
      <c r="AD161" s="13">
        <f t="shared" si="73"/>
        <v>1</v>
      </c>
      <c r="AE161" s="14">
        <v>1</v>
      </c>
      <c r="AF161" s="14">
        <f t="shared" si="76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7"/>
        <v>479138</v>
      </c>
      <c r="F162" s="36"/>
      <c r="G162" s="37">
        <f t="shared" si="75"/>
        <v>0</v>
      </c>
      <c r="H162" s="36"/>
      <c r="I162" s="37">
        <f t="shared" si="88"/>
        <v>0</v>
      </c>
      <c r="J162" s="42">
        <v>1</v>
      </c>
      <c r="K162" s="37">
        <f t="shared" si="55"/>
        <v>479138</v>
      </c>
      <c r="L162" s="42"/>
      <c r="M162" s="37">
        <f t="shared" si="78"/>
        <v>0</v>
      </c>
      <c r="N162" s="42"/>
      <c r="O162" s="37">
        <f t="shared" si="83"/>
        <v>0</v>
      </c>
      <c r="P162" s="37"/>
      <c r="Q162" s="37"/>
      <c r="R162" s="42"/>
      <c r="S162" s="37">
        <f t="shared" si="85"/>
        <v>0</v>
      </c>
      <c r="T162" s="37"/>
      <c r="U162" s="37"/>
      <c r="V162" s="42"/>
      <c r="W162" s="37">
        <f t="shared" si="84"/>
        <v>0</v>
      </c>
      <c r="X162" s="37"/>
      <c r="Y162" s="37"/>
      <c r="Z162" s="42"/>
      <c r="AA162" s="37">
        <f t="shared" si="86"/>
        <v>0</v>
      </c>
      <c r="AB162" s="37"/>
      <c r="AC162" s="37"/>
      <c r="AD162" s="13">
        <f t="shared" si="73"/>
        <v>1</v>
      </c>
      <c r="AE162" s="14">
        <v>1</v>
      </c>
      <c r="AF162" s="14">
        <f t="shared" si="76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7"/>
        <v>119784.5</v>
      </c>
      <c r="F163" s="36"/>
      <c r="G163" s="37">
        <f t="shared" si="75"/>
        <v>0</v>
      </c>
      <c r="H163" s="36"/>
      <c r="I163" s="37">
        <f t="shared" si="88"/>
        <v>0</v>
      </c>
      <c r="J163" s="42"/>
      <c r="K163" s="37">
        <f t="shared" si="55"/>
        <v>0</v>
      </c>
      <c r="L163" s="42"/>
      <c r="M163" s="37">
        <f t="shared" si="78"/>
        <v>0</v>
      </c>
      <c r="N163" s="42">
        <v>1</v>
      </c>
      <c r="O163" s="37">
        <f t="shared" si="83"/>
        <v>119784.5</v>
      </c>
      <c r="P163" s="42"/>
      <c r="Q163" s="37">
        <f t="shared" ref="Q163" si="89">+P163*$E163</f>
        <v>0</v>
      </c>
      <c r="R163" s="42"/>
      <c r="S163" s="37">
        <f t="shared" si="85"/>
        <v>0</v>
      </c>
      <c r="T163" s="37"/>
      <c r="U163" s="37"/>
      <c r="V163" s="42"/>
      <c r="W163" s="37">
        <f t="shared" si="84"/>
        <v>0</v>
      </c>
      <c r="X163" s="37"/>
      <c r="Y163" s="37"/>
      <c r="Z163" s="42"/>
      <c r="AA163" s="37">
        <f t="shared" si="86"/>
        <v>0</v>
      </c>
      <c r="AB163" s="37"/>
      <c r="AC163" s="37"/>
      <c r="AD163" s="13">
        <f t="shared" si="73"/>
        <v>0</v>
      </c>
      <c r="AE163" s="14">
        <v>0</v>
      </c>
      <c r="AF163" s="14">
        <f t="shared" si="76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3"/>
        <v>0</v>
      </c>
      <c r="AE164" s="14">
        <v>0</v>
      </c>
      <c r="AF164" s="14">
        <f t="shared" si="76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5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8"/>
        <v>0</v>
      </c>
      <c r="N165" s="42"/>
      <c r="O165" s="37">
        <f t="shared" si="83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4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3"/>
        <v>1</v>
      </c>
      <c r="AE165" s="14">
        <v>1</v>
      </c>
      <c r="AF165" s="14">
        <f t="shared" si="76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5"/>
        <v>0</v>
      </c>
      <c r="H166" s="36"/>
      <c r="I166" s="37"/>
      <c r="J166" s="42"/>
      <c r="K166" s="37">
        <f t="shared" si="55"/>
        <v>0</v>
      </c>
      <c r="L166" s="42"/>
      <c r="M166" s="37">
        <f t="shared" si="78"/>
        <v>0</v>
      </c>
      <c r="N166" s="42"/>
      <c r="O166" s="37">
        <f t="shared" si="83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90">E166*T166</f>
        <v>383310.4</v>
      </c>
      <c r="V166" s="42"/>
      <c r="W166" s="37">
        <f t="shared" si="84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3"/>
        <v>1</v>
      </c>
      <c r="AE166" s="14">
        <v>1</v>
      </c>
      <c r="AF166" s="14">
        <f t="shared" si="76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5"/>
        <v>0</v>
      </c>
      <c r="H167" s="36"/>
      <c r="I167" s="37"/>
      <c r="J167" s="42"/>
      <c r="K167" s="37">
        <f t="shared" si="55"/>
        <v>0</v>
      </c>
      <c r="L167" s="42"/>
      <c r="M167" s="37">
        <f t="shared" si="78"/>
        <v>0</v>
      </c>
      <c r="N167" s="42"/>
      <c r="O167" s="37">
        <f t="shared" si="83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90"/>
        <v>0</v>
      </c>
      <c r="V167" s="42"/>
      <c r="W167" s="37">
        <f t="shared" si="84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3"/>
        <v>0</v>
      </c>
      <c r="AE167" s="14">
        <v>0</v>
      </c>
      <c r="AF167" s="14">
        <f t="shared" si="76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5"/>
        <v>0</v>
      </c>
      <c r="H168" s="36"/>
      <c r="I168" s="37"/>
      <c r="J168" s="42"/>
      <c r="K168" s="37">
        <f t="shared" si="55"/>
        <v>0</v>
      </c>
      <c r="L168" s="42"/>
      <c r="M168" s="37">
        <f t="shared" si="78"/>
        <v>0</v>
      </c>
      <c r="N168" s="42"/>
      <c r="O168" s="37">
        <f t="shared" si="83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90"/>
        <v>0</v>
      </c>
      <c r="V168" s="42"/>
      <c r="W168" s="37">
        <f t="shared" si="84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3"/>
        <v>0</v>
      </c>
      <c r="AE168" s="14">
        <v>0</v>
      </c>
      <c r="AF168" s="14">
        <f t="shared" si="76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5"/>
        <v>0</v>
      </c>
      <c r="H169" s="36"/>
      <c r="I169" s="37"/>
      <c r="J169" s="42"/>
      <c r="K169" s="37">
        <f t="shared" si="55"/>
        <v>0</v>
      </c>
      <c r="L169" s="42"/>
      <c r="M169" s="37">
        <f t="shared" si="78"/>
        <v>0</v>
      </c>
      <c r="N169" s="42"/>
      <c r="O169" s="37">
        <f t="shared" si="83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4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3"/>
        <v>0</v>
      </c>
      <c r="AE169" s="14">
        <v>0</v>
      </c>
      <c r="AF169" s="14">
        <f t="shared" si="76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3"/>
        <v>0</v>
      </c>
      <c r="AE170" s="14">
        <v>0</v>
      </c>
      <c r="AF170" s="14">
        <f t="shared" si="76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5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8"/>
        <v>0</v>
      </c>
      <c r="N171" s="42"/>
      <c r="O171" s="37">
        <f t="shared" si="83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4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3"/>
        <v>1</v>
      </c>
      <c r="AE171" s="14">
        <v>1</v>
      </c>
      <c r="AF171" s="14">
        <f t="shared" si="76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5"/>
        <v>0</v>
      </c>
      <c r="H172" s="36"/>
      <c r="I172" s="37"/>
      <c r="J172" s="42"/>
      <c r="K172" s="37">
        <f t="shared" si="55"/>
        <v>0</v>
      </c>
      <c r="L172" s="42"/>
      <c r="M172" s="37">
        <f t="shared" si="78"/>
        <v>0</v>
      </c>
      <c r="N172" s="42">
        <v>1</v>
      </c>
      <c r="O172" s="37">
        <f t="shared" si="83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4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3"/>
        <v>1</v>
      </c>
      <c r="AE172" s="14">
        <v>1</v>
      </c>
      <c r="AF172" s="14">
        <f t="shared" si="76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5"/>
        <v>0</v>
      </c>
      <c r="H173" s="36"/>
      <c r="I173" s="37"/>
      <c r="J173" s="42"/>
      <c r="K173" s="37">
        <f t="shared" si="55"/>
        <v>0</v>
      </c>
      <c r="L173" s="42"/>
      <c r="M173" s="37">
        <f t="shared" si="78"/>
        <v>0</v>
      </c>
      <c r="N173" s="42">
        <v>1</v>
      </c>
      <c r="O173" s="37">
        <f t="shared" si="83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4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3"/>
        <v>1</v>
      </c>
      <c r="AE173" s="14">
        <v>1</v>
      </c>
      <c r="AF173" s="14">
        <f t="shared" si="76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5"/>
        <v>0</v>
      </c>
      <c r="H174" s="36"/>
      <c r="I174" s="37"/>
      <c r="J174" s="42"/>
      <c r="K174" s="37">
        <f t="shared" ref="K174:K183" si="91">+J174*$E174</f>
        <v>0</v>
      </c>
      <c r="L174" s="42"/>
      <c r="M174" s="37">
        <f t="shared" si="78"/>
        <v>0</v>
      </c>
      <c r="N174" s="42">
        <v>1</v>
      </c>
      <c r="O174" s="37">
        <f t="shared" si="83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4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3"/>
        <v>1</v>
      </c>
      <c r="AE174" s="14">
        <v>1</v>
      </c>
      <c r="AF174" s="14">
        <f t="shared" si="76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3"/>
        <v>0</v>
      </c>
      <c r="AE175" s="14">
        <v>0</v>
      </c>
      <c r="AF175" s="14">
        <f t="shared" si="76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5"/>
        <v>0</v>
      </c>
      <c r="H176" s="36"/>
      <c r="I176" s="37"/>
      <c r="J176" s="42">
        <v>1</v>
      </c>
      <c r="K176" s="37">
        <f t="shared" si="91"/>
        <v>71870.7</v>
      </c>
      <c r="L176" s="42"/>
      <c r="M176" s="37">
        <f t="shared" si="78"/>
        <v>0</v>
      </c>
      <c r="N176" s="42"/>
      <c r="O176" s="37">
        <f t="shared" si="83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4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3"/>
        <v>1</v>
      </c>
      <c r="AE176" s="14">
        <v>1</v>
      </c>
      <c r="AF176" s="14">
        <f t="shared" si="76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5"/>
        <v>0</v>
      </c>
      <c r="H177" s="36"/>
      <c r="I177" s="37"/>
      <c r="J177" s="42"/>
      <c r="K177" s="37">
        <f t="shared" si="91"/>
        <v>0</v>
      </c>
      <c r="L177" s="42"/>
      <c r="M177" s="37">
        <f t="shared" si="78"/>
        <v>0</v>
      </c>
      <c r="N177" s="42">
        <v>1</v>
      </c>
      <c r="O177" s="37">
        <f t="shared" si="83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4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3"/>
        <v>1</v>
      </c>
      <c r="AE177" s="14">
        <v>1</v>
      </c>
      <c r="AF177" s="14">
        <f t="shared" si="76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5"/>
        <v>0</v>
      </c>
      <c r="H178" s="36"/>
      <c r="I178" s="37"/>
      <c r="J178" s="42"/>
      <c r="K178" s="37">
        <f t="shared" si="91"/>
        <v>0</v>
      </c>
      <c r="L178" s="42"/>
      <c r="M178" s="37">
        <f t="shared" si="78"/>
        <v>0</v>
      </c>
      <c r="N178" s="42">
        <v>1</v>
      </c>
      <c r="O178" s="37">
        <f t="shared" si="83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4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3"/>
        <v>1</v>
      </c>
      <c r="AE178" s="14">
        <v>1</v>
      </c>
      <c r="AF178" s="14">
        <f t="shared" si="76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5"/>
        <v>0</v>
      </c>
      <c r="H179" s="36"/>
      <c r="I179" s="37"/>
      <c r="J179" s="42"/>
      <c r="K179" s="37">
        <f t="shared" si="91"/>
        <v>0</v>
      </c>
      <c r="L179" s="42"/>
      <c r="M179" s="37">
        <f t="shared" si="78"/>
        <v>0</v>
      </c>
      <c r="N179" s="42">
        <v>1</v>
      </c>
      <c r="O179" s="37">
        <f t="shared" si="83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4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3"/>
        <v>1</v>
      </c>
      <c r="AE179" s="14">
        <v>1</v>
      </c>
      <c r="AF179" s="14">
        <f t="shared" si="76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3"/>
        <v>0</v>
      </c>
      <c r="AE180" s="14">
        <v>0</v>
      </c>
      <c r="AF180" s="14">
        <f t="shared" si="76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5"/>
        <v>0</v>
      </c>
      <c r="H181" s="36"/>
      <c r="I181" s="37"/>
      <c r="J181" s="42"/>
      <c r="K181" s="37">
        <f t="shared" si="91"/>
        <v>0</v>
      </c>
      <c r="L181" s="42"/>
      <c r="M181" s="37">
        <f t="shared" si="78"/>
        <v>0</v>
      </c>
      <c r="N181" s="42"/>
      <c r="O181" s="37">
        <f t="shared" si="83"/>
        <v>0</v>
      </c>
      <c r="P181" s="37"/>
      <c r="Q181" s="37"/>
      <c r="R181" s="42"/>
      <c r="S181" s="37">
        <f t="shared" ref="S181:S191" si="92">+R181*E181</f>
        <v>0</v>
      </c>
      <c r="T181" s="37"/>
      <c r="U181" s="37"/>
      <c r="V181" s="42"/>
      <c r="W181" s="37">
        <f t="shared" si="84"/>
        <v>0</v>
      </c>
      <c r="X181" s="37"/>
      <c r="Y181" s="37"/>
      <c r="Z181" s="42"/>
      <c r="AA181" s="37">
        <f t="shared" ref="AA181:AA188" si="93">+Z181*E181</f>
        <v>0</v>
      </c>
      <c r="AB181" s="37"/>
      <c r="AC181" s="37"/>
      <c r="AD181" s="13">
        <f t="shared" si="73"/>
        <v>0</v>
      </c>
      <c r="AE181" s="14">
        <v>0</v>
      </c>
      <c r="AF181" s="14">
        <f t="shared" si="76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5"/>
        <v>0</v>
      </c>
      <c r="H182" s="36"/>
      <c r="I182" s="37"/>
      <c r="J182" s="42"/>
      <c r="K182" s="37">
        <f t="shared" si="91"/>
        <v>0</v>
      </c>
      <c r="L182" s="42"/>
      <c r="M182" s="37">
        <f t="shared" si="78"/>
        <v>0</v>
      </c>
      <c r="N182" s="42"/>
      <c r="O182" s="37">
        <f t="shared" si="83"/>
        <v>0</v>
      </c>
      <c r="P182" s="37"/>
      <c r="Q182" s="37"/>
      <c r="R182" s="42"/>
      <c r="S182" s="37">
        <f t="shared" si="92"/>
        <v>0</v>
      </c>
      <c r="T182" s="37"/>
      <c r="U182" s="37"/>
      <c r="V182" s="42"/>
      <c r="W182" s="37">
        <f t="shared" si="84"/>
        <v>0</v>
      </c>
      <c r="X182" s="37"/>
      <c r="Y182" s="37"/>
      <c r="Z182" s="42"/>
      <c r="AA182" s="37">
        <f t="shared" si="93"/>
        <v>0</v>
      </c>
      <c r="AB182" s="37"/>
      <c r="AC182" s="37"/>
      <c r="AD182" s="13">
        <f t="shared" si="73"/>
        <v>0</v>
      </c>
      <c r="AE182" s="14">
        <v>0</v>
      </c>
      <c r="AF182" s="14">
        <f t="shared" si="76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5"/>
        <v>1349787.375</v>
      </c>
      <c r="H183" s="36">
        <v>0.05</v>
      </c>
      <c r="I183" s="37">
        <f t="shared" ref="I183:I189" si="94">+H183*$E183</f>
        <v>134978.73750000002</v>
      </c>
      <c r="J183" s="42">
        <v>0.06</v>
      </c>
      <c r="K183" s="37">
        <f t="shared" si="91"/>
        <v>161974.48499999999</v>
      </c>
      <c r="L183" s="42"/>
      <c r="M183" s="37">
        <f t="shared" si="78"/>
        <v>0</v>
      </c>
      <c r="N183" s="42"/>
      <c r="O183" s="37">
        <f t="shared" si="83"/>
        <v>0</v>
      </c>
      <c r="P183" s="37"/>
      <c r="Q183" s="37"/>
      <c r="R183" s="42"/>
      <c r="S183" s="37">
        <f t="shared" si="92"/>
        <v>0</v>
      </c>
      <c r="T183" s="42"/>
      <c r="U183" s="37"/>
      <c r="V183" s="42">
        <v>0.2</v>
      </c>
      <c r="W183" s="37">
        <f t="shared" si="84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3"/>
        <v>512919.20250000001</v>
      </c>
      <c r="AB183" s="42">
        <v>0.14000000000000001</v>
      </c>
      <c r="AC183" s="37">
        <f t="shared" ref="AC183:AC189" si="95">AB183*E183</f>
        <v>377940.46500000003</v>
      </c>
      <c r="AD183" s="13">
        <f t="shared" si="73"/>
        <v>0.95000000000000007</v>
      </c>
      <c r="AE183" s="14">
        <v>0.95000000000000007</v>
      </c>
      <c r="AF183" s="14">
        <f t="shared" si="76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6">+D184*$C$180</f>
        <v>3599433</v>
      </c>
      <c r="F184" s="36">
        <v>0.5</v>
      </c>
      <c r="G184" s="37">
        <f t="shared" si="75"/>
        <v>1799716.5</v>
      </c>
      <c r="H184" s="36"/>
      <c r="I184" s="37">
        <f t="shared" si="94"/>
        <v>0</v>
      </c>
      <c r="J184" s="42">
        <v>0.02</v>
      </c>
      <c r="K184" s="37">
        <f>+J184*E184</f>
        <v>71988.66</v>
      </c>
      <c r="L184" s="42"/>
      <c r="M184" s="37">
        <f t="shared" si="78"/>
        <v>0</v>
      </c>
      <c r="N184" s="42"/>
      <c r="O184" s="37">
        <f t="shared" si="83"/>
        <v>0</v>
      </c>
      <c r="P184" s="37"/>
      <c r="Q184" s="37"/>
      <c r="R184" s="42"/>
      <c r="S184" s="37">
        <f t="shared" si="92"/>
        <v>0</v>
      </c>
      <c r="T184" s="42"/>
      <c r="U184" s="37"/>
      <c r="V184" s="42">
        <v>0.2</v>
      </c>
      <c r="W184" s="37">
        <f t="shared" si="84"/>
        <v>719886.60000000009</v>
      </c>
      <c r="X184" s="42">
        <v>0.2</v>
      </c>
      <c r="Y184" s="37">
        <f t="shared" ref="Y184:Y189" si="97">X184*E184</f>
        <v>719886.60000000009</v>
      </c>
      <c r="Z184" s="42">
        <v>0.28000000000000003</v>
      </c>
      <c r="AA184" s="37">
        <f t="shared" si="93"/>
        <v>1007841.2400000001</v>
      </c>
      <c r="AB184" s="42">
        <v>0.18</v>
      </c>
      <c r="AC184" s="37">
        <f t="shared" si="95"/>
        <v>647897.93999999994</v>
      </c>
      <c r="AD184" s="13">
        <f t="shared" si="73"/>
        <v>0.89999999999999991</v>
      </c>
      <c r="AE184" s="14">
        <v>0.89999999999999991</v>
      </c>
      <c r="AF184" s="14">
        <f t="shared" si="76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6"/>
        <v>3599433</v>
      </c>
      <c r="F185" s="36">
        <v>0.5</v>
      </c>
      <c r="G185" s="37">
        <f t="shared" si="75"/>
        <v>1799716.5</v>
      </c>
      <c r="H185" s="36"/>
      <c r="I185" s="37">
        <f t="shared" si="94"/>
        <v>0</v>
      </c>
      <c r="J185" s="42">
        <v>0.02</v>
      </c>
      <c r="K185" s="37">
        <f t="shared" ref="K185:K248" si="98">+J185*$E185</f>
        <v>71988.66</v>
      </c>
      <c r="L185" s="42"/>
      <c r="M185" s="37">
        <f t="shared" si="78"/>
        <v>0</v>
      </c>
      <c r="N185" s="42"/>
      <c r="O185" s="37">
        <f t="shared" si="83"/>
        <v>0</v>
      </c>
      <c r="P185" s="37"/>
      <c r="Q185" s="37"/>
      <c r="R185" s="42"/>
      <c r="S185" s="37">
        <f t="shared" si="92"/>
        <v>0</v>
      </c>
      <c r="T185" s="42"/>
      <c r="U185" s="37"/>
      <c r="V185" s="42">
        <v>0.25</v>
      </c>
      <c r="W185" s="37">
        <f t="shared" si="84"/>
        <v>899858.25</v>
      </c>
      <c r="X185" s="42">
        <v>0.25</v>
      </c>
      <c r="Y185" s="37">
        <f t="shared" si="97"/>
        <v>899858.25</v>
      </c>
      <c r="Z185" s="42">
        <v>0.23</v>
      </c>
      <c r="AA185" s="37">
        <f t="shared" si="93"/>
        <v>827869.59000000008</v>
      </c>
      <c r="AB185" s="42">
        <v>0.13</v>
      </c>
      <c r="AC185" s="37">
        <f t="shared" si="95"/>
        <v>467926.29000000004</v>
      </c>
      <c r="AD185" s="13">
        <f t="shared" si="73"/>
        <v>0.9</v>
      </c>
      <c r="AE185" s="14">
        <v>0.9</v>
      </c>
      <c r="AF185" s="14">
        <f t="shared" si="76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6"/>
        <v>2699574.75</v>
      </c>
      <c r="F186" s="36">
        <v>0.26</v>
      </c>
      <c r="G186" s="37">
        <f t="shared" si="75"/>
        <v>701889.43500000006</v>
      </c>
      <c r="H186" s="36">
        <v>0.1</v>
      </c>
      <c r="I186" s="37">
        <f t="shared" si="94"/>
        <v>269957.47500000003</v>
      </c>
      <c r="J186" s="42">
        <v>7.0000000000000007E-2</v>
      </c>
      <c r="K186" s="37">
        <f t="shared" si="98"/>
        <v>188970.23250000001</v>
      </c>
      <c r="L186" s="42"/>
      <c r="M186" s="37">
        <f t="shared" si="78"/>
        <v>0</v>
      </c>
      <c r="N186" s="42"/>
      <c r="O186" s="37">
        <f t="shared" si="83"/>
        <v>0</v>
      </c>
      <c r="P186" s="37"/>
      <c r="Q186" s="37"/>
      <c r="R186" s="42"/>
      <c r="S186" s="37">
        <f t="shared" si="92"/>
        <v>0</v>
      </c>
      <c r="T186" s="42"/>
      <c r="U186" s="37"/>
      <c r="V186" s="42">
        <v>0.25</v>
      </c>
      <c r="W186" s="37">
        <f t="shared" si="84"/>
        <v>674893.6875</v>
      </c>
      <c r="X186" s="42">
        <v>0.25</v>
      </c>
      <c r="Y186" s="37">
        <f t="shared" si="97"/>
        <v>674893.6875</v>
      </c>
      <c r="Z186" s="42">
        <v>0.32</v>
      </c>
      <c r="AA186" s="37">
        <f t="shared" si="93"/>
        <v>863863.92</v>
      </c>
      <c r="AB186" s="42">
        <v>0.22</v>
      </c>
      <c r="AC186" s="37">
        <f t="shared" si="95"/>
        <v>593906.44499999995</v>
      </c>
      <c r="AD186" s="13">
        <f t="shared" si="73"/>
        <v>0.89999999999999991</v>
      </c>
      <c r="AE186" s="14">
        <v>0.89999999999999991</v>
      </c>
      <c r="AF186" s="14">
        <f t="shared" si="76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6"/>
        <v>2699574.75</v>
      </c>
      <c r="F187" s="36"/>
      <c r="G187" s="37">
        <f t="shared" si="75"/>
        <v>0</v>
      </c>
      <c r="H187" s="36">
        <v>0.1</v>
      </c>
      <c r="I187" s="37">
        <f t="shared" si="94"/>
        <v>269957.47500000003</v>
      </c>
      <c r="J187" s="42"/>
      <c r="K187" s="37">
        <f t="shared" si="98"/>
        <v>0</v>
      </c>
      <c r="L187" s="42"/>
      <c r="M187" s="37">
        <f t="shared" si="78"/>
        <v>0</v>
      </c>
      <c r="N187" s="42"/>
      <c r="O187" s="37">
        <f t="shared" si="83"/>
        <v>0</v>
      </c>
      <c r="P187" s="37"/>
      <c r="Q187" s="37"/>
      <c r="R187" s="42"/>
      <c r="S187" s="37">
        <f t="shared" si="92"/>
        <v>0</v>
      </c>
      <c r="T187" s="42"/>
      <c r="U187" s="37"/>
      <c r="V187" s="42">
        <v>0.4</v>
      </c>
      <c r="W187" s="37">
        <f t="shared" si="84"/>
        <v>1079829.9000000001</v>
      </c>
      <c r="X187" s="42">
        <v>0.4</v>
      </c>
      <c r="Y187" s="37">
        <f t="shared" si="97"/>
        <v>1079829.9000000001</v>
      </c>
      <c r="Z187" s="42">
        <v>0.5</v>
      </c>
      <c r="AA187" s="37">
        <f t="shared" si="93"/>
        <v>1349787.375</v>
      </c>
      <c r="AB187" s="42">
        <v>0.4</v>
      </c>
      <c r="AC187" s="37">
        <f t="shared" si="95"/>
        <v>1079829.9000000001</v>
      </c>
      <c r="AD187" s="13">
        <f t="shared" si="73"/>
        <v>0.9</v>
      </c>
      <c r="AE187" s="14">
        <v>0.9</v>
      </c>
      <c r="AF187" s="14">
        <f t="shared" si="76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6"/>
        <v>1799716.5</v>
      </c>
      <c r="F188" s="36"/>
      <c r="G188" s="37">
        <f t="shared" si="75"/>
        <v>0</v>
      </c>
      <c r="H188" s="36"/>
      <c r="I188" s="37">
        <f t="shared" si="94"/>
        <v>0</v>
      </c>
      <c r="J188" s="42"/>
      <c r="K188" s="37">
        <f t="shared" si="98"/>
        <v>0</v>
      </c>
      <c r="L188" s="42"/>
      <c r="M188" s="37">
        <f t="shared" si="78"/>
        <v>0</v>
      </c>
      <c r="N188" s="42"/>
      <c r="O188" s="37">
        <f t="shared" si="83"/>
        <v>0</v>
      </c>
      <c r="P188" s="37"/>
      <c r="Q188" s="37"/>
      <c r="R188" s="42"/>
      <c r="S188" s="37">
        <f t="shared" si="92"/>
        <v>0</v>
      </c>
      <c r="T188" s="37"/>
      <c r="U188" s="37"/>
      <c r="V188" s="42">
        <v>0.5</v>
      </c>
      <c r="W188" s="37">
        <f t="shared" si="84"/>
        <v>899858.25</v>
      </c>
      <c r="X188" s="42">
        <v>0.5</v>
      </c>
      <c r="Y188" s="37">
        <f t="shared" si="97"/>
        <v>899858.25</v>
      </c>
      <c r="Z188" s="42">
        <v>0.5</v>
      </c>
      <c r="AA188" s="37">
        <f t="shared" si="93"/>
        <v>899858.25</v>
      </c>
      <c r="AB188" s="42">
        <v>0.2</v>
      </c>
      <c r="AC188" s="37">
        <f t="shared" si="95"/>
        <v>359943.30000000005</v>
      </c>
      <c r="AD188" s="13">
        <f t="shared" si="73"/>
        <v>0.7</v>
      </c>
      <c r="AE188" s="14">
        <v>0.6</v>
      </c>
      <c r="AF188" s="14">
        <f t="shared" si="76"/>
        <v>9.9999999999999978E-2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6"/>
        <v>899858.25</v>
      </c>
      <c r="F189" s="36"/>
      <c r="G189" s="37">
        <f t="shared" si="75"/>
        <v>0</v>
      </c>
      <c r="H189" s="36"/>
      <c r="I189" s="37">
        <f t="shared" si="94"/>
        <v>0</v>
      </c>
      <c r="J189" s="42"/>
      <c r="K189" s="37">
        <f t="shared" si="98"/>
        <v>0</v>
      </c>
      <c r="L189" s="42"/>
      <c r="M189" s="37">
        <f t="shared" si="78"/>
        <v>0</v>
      </c>
      <c r="N189" s="42"/>
      <c r="O189" s="37">
        <f t="shared" si="83"/>
        <v>0</v>
      </c>
      <c r="P189" s="37"/>
      <c r="Q189" s="37"/>
      <c r="R189" s="42"/>
      <c r="S189" s="37">
        <f t="shared" si="92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7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5"/>
        <v>269957.47499999998</v>
      </c>
      <c r="AD189" s="13">
        <f t="shared" si="73"/>
        <v>0.6</v>
      </c>
      <c r="AE189" s="14">
        <v>0.6</v>
      </c>
      <c r="AF189" s="14">
        <f t="shared" si="76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5"/>
        <v>0</v>
      </c>
      <c r="H190" s="36"/>
      <c r="I190" s="37"/>
      <c r="J190" s="42"/>
      <c r="K190" s="37">
        <f t="shared" si="98"/>
        <v>0</v>
      </c>
      <c r="L190" s="42"/>
      <c r="M190" s="37">
        <f t="shared" si="78"/>
        <v>0</v>
      </c>
      <c r="N190" s="42"/>
      <c r="O190" s="37">
        <f t="shared" si="83"/>
        <v>0</v>
      </c>
      <c r="P190" s="37"/>
      <c r="Q190" s="37"/>
      <c r="R190" s="42"/>
      <c r="S190" s="37">
        <f t="shared" si="92"/>
        <v>0</v>
      </c>
      <c r="T190" s="37"/>
      <c r="U190" s="37"/>
      <c r="V190" s="42"/>
      <c r="W190" s="37">
        <f t="shared" si="84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3"/>
        <v>0</v>
      </c>
      <c r="AE190" s="14">
        <v>0</v>
      </c>
      <c r="AF190" s="14">
        <f t="shared" si="76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5"/>
        <v>0</v>
      </c>
      <c r="H191" s="36"/>
      <c r="I191" s="37"/>
      <c r="J191" s="42"/>
      <c r="K191" s="37">
        <f t="shared" si="98"/>
        <v>0</v>
      </c>
      <c r="L191" s="42"/>
      <c r="M191" s="37">
        <f t="shared" si="78"/>
        <v>0</v>
      </c>
      <c r="N191" s="42"/>
      <c r="O191" s="37">
        <f t="shared" si="83"/>
        <v>0</v>
      </c>
      <c r="P191" s="37"/>
      <c r="Q191" s="37"/>
      <c r="R191" s="42"/>
      <c r="S191" s="37">
        <f t="shared" si="92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9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3"/>
        <v>0</v>
      </c>
      <c r="AE191" s="14">
        <v>0</v>
      </c>
      <c r="AF191" s="14">
        <f t="shared" si="76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3"/>
        <v>0</v>
      </c>
      <c r="AE192" s="14">
        <v>0</v>
      </c>
      <c r="AF192" s="14">
        <f t="shared" si="76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3"/>
        <v>0</v>
      </c>
      <c r="AE193" s="14">
        <v>0</v>
      </c>
      <c r="AF193" s="14">
        <f t="shared" si="76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3"/>
        <v>0</v>
      </c>
      <c r="AE194" s="14">
        <v>0</v>
      </c>
      <c r="AF194" s="14">
        <f t="shared" si="76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5"/>
        <v>171655.18</v>
      </c>
      <c r="H195" s="36"/>
      <c r="I195" s="37"/>
      <c r="J195" s="42"/>
      <c r="K195" s="37">
        <f t="shared" si="98"/>
        <v>0</v>
      </c>
      <c r="L195" s="42"/>
      <c r="M195" s="37">
        <f t="shared" si="78"/>
        <v>0</v>
      </c>
      <c r="N195" s="42"/>
      <c r="O195" s="37">
        <f t="shared" si="83"/>
        <v>0</v>
      </c>
      <c r="P195" s="37"/>
      <c r="Q195" s="37"/>
      <c r="R195" s="42"/>
      <c r="S195" s="37">
        <f t="shared" ref="S195:S203" si="100">+R195*E195</f>
        <v>0</v>
      </c>
      <c r="T195" s="37"/>
      <c r="U195" s="37"/>
      <c r="V195" s="42"/>
      <c r="W195" s="37">
        <f t="shared" si="84"/>
        <v>0</v>
      </c>
      <c r="X195" s="37"/>
      <c r="Y195" s="37"/>
      <c r="Z195" s="42"/>
      <c r="AA195" s="37">
        <f t="shared" ref="AA195:AA203" si="101">+Z195*E195</f>
        <v>0</v>
      </c>
      <c r="AB195" s="37"/>
      <c r="AC195" s="37"/>
      <c r="AD195" s="13">
        <f t="shared" si="73"/>
        <v>1</v>
      </c>
      <c r="AE195" s="14">
        <v>1</v>
      </c>
      <c r="AF195" s="14">
        <f t="shared" si="76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2">+D196*$C$194</f>
        <v>858275.9</v>
      </c>
      <c r="F196" s="36">
        <v>0.4</v>
      </c>
      <c r="G196" s="37">
        <f t="shared" si="75"/>
        <v>343310.36000000004</v>
      </c>
      <c r="H196" s="36">
        <v>0.6</v>
      </c>
      <c r="I196" s="37">
        <f t="shared" ref="I196:I201" si="103">+H196*$E196</f>
        <v>514965.54</v>
      </c>
      <c r="J196" s="42"/>
      <c r="K196" s="37">
        <f t="shared" si="98"/>
        <v>0</v>
      </c>
      <c r="L196" s="42"/>
      <c r="M196" s="37">
        <f t="shared" si="78"/>
        <v>0</v>
      </c>
      <c r="N196" s="42"/>
      <c r="O196" s="37">
        <f t="shared" si="83"/>
        <v>0</v>
      </c>
      <c r="P196" s="37"/>
      <c r="Q196" s="37"/>
      <c r="R196" s="42"/>
      <c r="S196" s="37">
        <f t="shared" si="100"/>
        <v>0</v>
      </c>
      <c r="T196" s="37"/>
      <c r="U196" s="37"/>
      <c r="V196" s="42"/>
      <c r="W196" s="37">
        <f t="shared" si="84"/>
        <v>0</v>
      </c>
      <c r="X196" s="37"/>
      <c r="Y196" s="37"/>
      <c r="Z196" s="42"/>
      <c r="AA196" s="37">
        <f t="shared" si="101"/>
        <v>0</v>
      </c>
      <c r="AB196" s="37"/>
      <c r="AC196" s="37"/>
      <c r="AD196" s="13">
        <f t="shared" si="73"/>
        <v>1</v>
      </c>
      <c r="AE196" s="14">
        <v>1</v>
      </c>
      <c r="AF196" s="14">
        <f t="shared" si="76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2"/>
        <v>1287413.8499999999</v>
      </c>
      <c r="F197" s="36"/>
      <c r="G197" s="37">
        <f t="shared" si="75"/>
        <v>0</v>
      </c>
      <c r="H197" s="36">
        <v>1</v>
      </c>
      <c r="I197" s="37">
        <f t="shared" si="103"/>
        <v>1287413.8499999999</v>
      </c>
      <c r="J197" s="42"/>
      <c r="K197" s="37">
        <f t="shared" si="98"/>
        <v>0</v>
      </c>
      <c r="L197" s="42"/>
      <c r="M197" s="37">
        <f t="shared" si="78"/>
        <v>0</v>
      </c>
      <c r="N197" s="42"/>
      <c r="O197" s="37">
        <f t="shared" si="83"/>
        <v>0</v>
      </c>
      <c r="P197" s="37"/>
      <c r="Q197" s="37"/>
      <c r="R197" s="42"/>
      <c r="S197" s="37">
        <f t="shared" si="100"/>
        <v>0</v>
      </c>
      <c r="T197" s="37"/>
      <c r="U197" s="37"/>
      <c r="V197" s="42"/>
      <c r="W197" s="37">
        <f t="shared" si="84"/>
        <v>0</v>
      </c>
      <c r="X197" s="37"/>
      <c r="Y197" s="37"/>
      <c r="Z197" s="42"/>
      <c r="AA197" s="37">
        <f t="shared" si="101"/>
        <v>0</v>
      </c>
      <c r="AB197" s="37"/>
      <c r="AC197" s="37"/>
      <c r="AD197" s="13">
        <f t="shared" si="73"/>
        <v>1</v>
      </c>
      <c r="AE197" s="14">
        <v>1</v>
      </c>
      <c r="AF197" s="14">
        <f t="shared" si="76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2"/>
        <v>1716551.8</v>
      </c>
      <c r="F198" s="36"/>
      <c r="G198" s="37">
        <f t="shared" si="75"/>
        <v>0</v>
      </c>
      <c r="H198" s="36">
        <v>1</v>
      </c>
      <c r="I198" s="37">
        <f t="shared" si="103"/>
        <v>1716551.8</v>
      </c>
      <c r="J198" s="42"/>
      <c r="K198" s="37">
        <f t="shared" si="98"/>
        <v>0</v>
      </c>
      <c r="L198" s="42"/>
      <c r="M198" s="37">
        <f t="shared" si="78"/>
        <v>0</v>
      </c>
      <c r="N198" s="42"/>
      <c r="O198" s="37">
        <f t="shared" si="83"/>
        <v>0</v>
      </c>
      <c r="P198" s="37"/>
      <c r="Q198" s="37"/>
      <c r="R198" s="42"/>
      <c r="S198" s="37">
        <f t="shared" si="100"/>
        <v>0</v>
      </c>
      <c r="T198" s="37"/>
      <c r="U198" s="37"/>
      <c r="V198" s="42"/>
      <c r="W198" s="37">
        <f t="shared" si="84"/>
        <v>0</v>
      </c>
      <c r="X198" s="37"/>
      <c r="Y198" s="37"/>
      <c r="Z198" s="42"/>
      <c r="AA198" s="37">
        <f t="shared" si="101"/>
        <v>0</v>
      </c>
      <c r="AB198" s="37"/>
      <c r="AC198" s="37"/>
      <c r="AD198" s="13">
        <f t="shared" si="73"/>
        <v>1</v>
      </c>
      <c r="AE198" s="14">
        <v>1</v>
      </c>
      <c r="AF198" s="14">
        <f t="shared" si="76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2"/>
        <v>1287413.8499999999</v>
      </c>
      <c r="F199" s="36"/>
      <c r="G199" s="37">
        <f t="shared" si="75"/>
        <v>0</v>
      </c>
      <c r="H199" s="36"/>
      <c r="I199" s="37">
        <f t="shared" si="103"/>
        <v>0</v>
      </c>
      <c r="J199" s="42">
        <v>1</v>
      </c>
      <c r="K199" s="37">
        <f t="shared" si="98"/>
        <v>1287413.8499999999</v>
      </c>
      <c r="L199" s="42"/>
      <c r="M199" s="37">
        <f t="shared" si="78"/>
        <v>0</v>
      </c>
      <c r="N199" s="42"/>
      <c r="O199" s="37">
        <f t="shared" si="83"/>
        <v>0</v>
      </c>
      <c r="P199" s="37"/>
      <c r="Q199" s="37"/>
      <c r="R199" s="42"/>
      <c r="S199" s="37">
        <f t="shared" si="100"/>
        <v>0</v>
      </c>
      <c r="T199" s="37"/>
      <c r="U199" s="37"/>
      <c r="V199" s="42"/>
      <c r="W199" s="37">
        <f t="shared" si="84"/>
        <v>0</v>
      </c>
      <c r="X199" s="37"/>
      <c r="Y199" s="37"/>
      <c r="Z199" s="42"/>
      <c r="AA199" s="37">
        <f t="shared" si="101"/>
        <v>0</v>
      </c>
      <c r="AB199" s="37"/>
      <c r="AC199" s="37"/>
      <c r="AD199" s="13">
        <f t="shared" si="73"/>
        <v>1</v>
      </c>
      <c r="AE199" s="14">
        <v>1</v>
      </c>
      <c r="AF199" s="14">
        <f t="shared" si="76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2"/>
        <v>1287413.8499999999</v>
      </c>
      <c r="F200" s="36"/>
      <c r="G200" s="37">
        <f t="shared" si="75"/>
        <v>0</v>
      </c>
      <c r="H200" s="36"/>
      <c r="I200" s="37">
        <f t="shared" si="103"/>
        <v>0</v>
      </c>
      <c r="J200" s="42"/>
      <c r="K200" s="37">
        <f t="shared" si="98"/>
        <v>0</v>
      </c>
      <c r="L200" s="42">
        <v>0.8</v>
      </c>
      <c r="M200" s="37">
        <f t="shared" si="78"/>
        <v>1029931.08</v>
      </c>
      <c r="N200" s="42">
        <v>0.15</v>
      </c>
      <c r="O200" s="37">
        <f t="shared" si="83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100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4"/>
        <v>0</v>
      </c>
      <c r="X200" s="37"/>
      <c r="Y200" s="37"/>
      <c r="Z200" s="42"/>
      <c r="AA200" s="37">
        <f t="shared" si="101"/>
        <v>0</v>
      </c>
      <c r="AB200" s="37"/>
      <c r="AC200" s="37"/>
      <c r="AD200" s="13">
        <f t="shared" ref="AD200:AD263" si="104">F200+H200+J200+L200+P200+T200+X200+AB200</f>
        <v>1</v>
      </c>
      <c r="AE200" s="14">
        <v>1</v>
      </c>
      <c r="AF200" s="14">
        <f t="shared" si="76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2"/>
        <v>858275.9</v>
      </c>
      <c r="F201" s="36"/>
      <c r="G201" s="37">
        <f t="shared" ref="G201:G264" si="105">+F201*E201</f>
        <v>0</v>
      </c>
      <c r="H201" s="36"/>
      <c r="I201" s="37">
        <f t="shared" si="103"/>
        <v>0</v>
      </c>
      <c r="J201" s="42"/>
      <c r="K201" s="37">
        <f t="shared" si="98"/>
        <v>0</v>
      </c>
      <c r="L201" s="42"/>
      <c r="M201" s="37">
        <f t="shared" si="78"/>
        <v>0</v>
      </c>
      <c r="N201" s="42"/>
      <c r="O201" s="37">
        <f t="shared" si="83"/>
        <v>0</v>
      </c>
      <c r="P201" s="37"/>
      <c r="Q201" s="37"/>
      <c r="R201" s="42">
        <v>1</v>
      </c>
      <c r="S201" s="37">
        <f t="shared" si="100"/>
        <v>858275.9</v>
      </c>
      <c r="T201" s="42">
        <v>1</v>
      </c>
      <c r="U201" s="37">
        <f>T201*E201</f>
        <v>858275.9</v>
      </c>
      <c r="V201" s="42"/>
      <c r="W201" s="37">
        <f t="shared" si="84"/>
        <v>0</v>
      </c>
      <c r="X201" s="37"/>
      <c r="Y201" s="37"/>
      <c r="Z201" s="42"/>
      <c r="AA201" s="37">
        <f t="shared" si="101"/>
        <v>0</v>
      </c>
      <c r="AB201" s="37"/>
      <c r="AC201" s="37"/>
      <c r="AD201" s="13">
        <f t="shared" si="104"/>
        <v>1</v>
      </c>
      <c r="AE201" s="14">
        <v>1</v>
      </c>
      <c r="AF201" s="14">
        <f t="shared" ref="AF201:AF264" si="106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2"/>
        <v>686620.72</v>
      </c>
      <c r="F202" s="36"/>
      <c r="G202" s="37">
        <f t="shared" si="105"/>
        <v>0</v>
      </c>
      <c r="H202" s="36"/>
      <c r="I202" s="37"/>
      <c r="J202" s="42"/>
      <c r="K202" s="37">
        <f t="shared" si="98"/>
        <v>0</v>
      </c>
      <c r="L202" s="42"/>
      <c r="M202" s="37">
        <f t="shared" si="78"/>
        <v>0</v>
      </c>
      <c r="N202" s="42"/>
      <c r="O202" s="37">
        <f t="shared" si="83"/>
        <v>0</v>
      </c>
      <c r="P202" s="37"/>
      <c r="Q202" s="37"/>
      <c r="R202" s="42">
        <v>1</v>
      </c>
      <c r="S202" s="37">
        <f t="shared" si="100"/>
        <v>686620.72</v>
      </c>
      <c r="T202" s="42">
        <v>1</v>
      </c>
      <c r="U202" s="37">
        <f>T202*E202</f>
        <v>686620.72</v>
      </c>
      <c r="V202" s="42"/>
      <c r="W202" s="37">
        <f t="shared" si="84"/>
        <v>0</v>
      </c>
      <c r="X202" s="37"/>
      <c r="Y202" s="37"/>
      <c r="Z202" s="42"/>
      <c r="AA202" s="37">
        <f t="shared" si="101"/>
        <v>0</v>
      </c>
      <c r="AB202" s="37"/>
      <c r="AC202" s="37"/>
      <c r="AD202" s="13">
        <f t="shared" si="104"/>
        <v>1</v>
      </c>
      <c r="AE202" s="14">
        <v>1</v>
      </c>
      <c r="AF202" s="14">
        <f t="shared" si="106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2"/>
        <v>429137.95</v>
      </c>
      <c r="F203" s="36"/>
      <c r="G203" s="37">
        <f t="shared" si="105"/>
        <v>0</v>
      </c>
      <c r="H203" s="36"/>
      <c r="I203" s="37"/>
      <c r="J203" s="42"/>
      <c r="K203" s="37">
        <f t="shared" si="98"/>
        <v>0</v>
      </c>
      <c r="L203" s="42"/>
      <c r="M203" s="37">
        <f t="shared" si="78"/>
        <v>0</v>
      </c>
      <c r="N203" s="42"/>
      <c r="O203" s="37">
        <f t="shared" si="83"/>
        <v>0</v>
      </c>
      <c r="P203" s="37"/>
      <c r="Q203" s="37"/>
      <c r="R203" s="42">
        <v>0.1</v>
      </c>
      <c r="S203" s="37">
        <f t="shared" si="100"/>
        <v>42913.795000000006</v>
      </c>
      <c r="T203" s="42"/>
      <c r="U203" s="37">
        <f>T203*E203</f>
        <v>0</v>
      </c>
      <c r="V203" s="42">
        <v>0.9</v>
      </c>
      <c r="W203" s="37">
        <f t="shared" si="84"/>
        <v>386224.15500000003</v>
      </c>
      <c r="X203" s="42"/>
      <c r="Y203" s="37">
        <f t="shared" ref="Y203" si="107">X203*E203</f>
        <v>0</v>
      </c>
      <c r="Z203" s="42"/>
      <c r="AA203" s="37">
        <f t="shared" si="101"/>
        <v>0</v>
      </c>
      <c r="AB203" s="37"/>
      <c r="AC203" s="37"/>
      <c r="AD203" s="13">
        <f t="shared" si="104"/>
        <v>0</v>
      </c>
      <c r="AE203" s="14">
        <v>0</v>
      </c>
      <c r="AF203" s="14">
        <f t="shared" si="106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4"/>
        <v>0</v>
      </c>
      <c r="AE204" s="14">
        <v>0</v>
      </c>
      <c r="AF204" s="14">
        <f t="shared" si="106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5"/>
        <v>0</v>
      </c>
      <c r="H205" s="36"/>
      <c r="I205" s="37"/>
      <c r="J205" s="42"/>
      <c r="K205" s="37">
        <f t="shared" si="98"/>
        <v>0</v>
      </c>
      <c r="L205" s="42"/>
      <c r="M205" s="37">
        <f t="shared" si="78"/>
        <v>0</v>
      </c>
      <c r="N205" s="42"/>
      <c r="O205" s="37">
        <f t="shared" si="83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4"/>
        <v>250000</v>
      </c>
      <c r="X205" s="42">
        <v>1</v>
      </c>
      <c r="Y205" s="37">
        <f t="shared" ref="Y205:Y208" si="108">X205*E205</f>
        <v>250000</v>
      </c>
      <c r="Z205" s="42"/>
      <c r="AA205" s="37">
        <f>+Z205*E205</f>
        <v>0</v>
      </c>
      <c r="AB205" s="37"/>
      <c r="AC205" s="37"/>
      <c r="AD205" s="13">
        <f t="shared" si="104"/>
        <v>1</v>
      </c>
      <c r="AE205" s="14">
        <v>1</v>
      </c>
      <c r="AF205" s="14">
        <f t="shared" si="106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5"/>
        <v>0</v>
      </c>
      <c r="H206" s="36"/>
      <c r="I206" s="37"/>
      <c r="J206" s="42"/>
      <c r="K206" s="37">
        <f t="shared" si="98"/>
        <v>0</v>
      </c>
      <c r="L206" s="42"/>
      <c r="M206" s="37">
        <f t="shared" ref="M206:M269" si="109">+L206*$E206</f>
        <v>0</v>
      </c>
      <c r="N206" s="42"/>
      <c r="O206" s="37">
        <f t="shared" si="83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4"/>
        <v>250000</v>
      </c>
      <c r="X206" s="42"/>
      <c r="Y206" s="37">
        <f t="shared" si="108"/>
        <v>0</v>
      </c>
      <c r="Z206" s="42"/>
      <c r="AA206" s="37">
        <f>+Z206*E206</f>
        <v>0</v>
      </c>
      <c r="AB206" s="37"/>
      <c r="AC206" s="37"/>
      <c r="AD206" s="13">
        <f t="shared" si="104"/>
        <v>0</v>
      </c>
      <c r="AE206" s="14">
        <v>0</v>
      </c>
      <c r="AF206" s="14">
        <f t="shared" si="106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5"/>
        <v>0</v>
      </c>
      <c r="H207" s="36"/>
      <c r="I207" s="37"/>
      <c r="J207" s="42"/>
      <c r="K207" s="37">
        <f t="shared" si="98"/>
        <v>0</v>
      </c>
      <c r="L207" s="42"/>
      <c r="M207" s="37">
        <f t="shared" si="109"/>
        <v>0</v>
      </c>
      <c r="N207" s="42"/>
      <c r="O207" s="37">
        <f t="shared" si="83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4"/>
        <v>250000</v>
      </c>
      <c r="X207" s="42"/>
      <c r="Y207" s="37">
        <f t="shared" si="108"/>
        <v>0</v>
      </c>
      <c r="Z207" s="42"/>
      <c r="AA207" s="37">
        <f>+Z207*E207</f>
        <v>0</v>
      </c>
      <c r="AB207" s="37"/>
      <c r="AC207" s="37"/>
      <c r="AD207" s="13">
        <f t="shared" si="104"/>
        <v>0</v>
      </c>
      <c r="AE207" s="14">
        <v>0</v>
      </c>
      <c r="AF207" s="14">
        <f t="shared" si="106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5"/>
        <v>0</v>
      </c>
      <c r="H208" s="36"/>
      <c r="I208" s="37"/>
      <c r="J208" s="42"/>
      <c r="K208" s="37">
        <f t="shared" si="98"/>
        <v>0</v>
      </c>
      <c r="L208" s="42"/>
      <c r="M208" s="37">
        <f t="shared" si="109"/>
        <v>0</v>
      </c>
      <c r="N208" s="42"/>
      <c r="O208" s="37">
        <f t="shared" si="83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4"/>
        <v>250000</v>
      </c>
      <c r="X208" s="42"/>
      <c r="Y208" s="37">
        <f t="shared" si="108"/>
        <v>0</v>
      </c>
      <c r="Z208" s="42"/>
      <c r="AA208" s="37">
        <f>+Z208*E208</f>
        <v>0</v>
      </c>
      <c r="AB208" s="37"/>
      <c r="AC208" s="37"/>
      <c r="AD208" s="13">
        <f t="shared" si="104"/>
        <v>0</v>
      </c>
      <c r="AE208" s="14">
        <v>0</v>
      </c>
      <c r="AF208" s="14">
        <f t="shared" si="106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4"/>
        <v>0</v>
      </c>
      <c r="AE209" s="14">
        <v>0</v>
      </c>
      <c r="AF209" s="14">
        <f t="shared" si="106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5"/>
        <v>57496.56</v>
      </c>
      <c r="H210" s="36"/>
      <c r="I210" s="37"/>
      <c r="J210" s="42"/>
      <c r="K210" s="37">
        <f t="shared" si="98"/>
        <v>0</v>
      </c>
      <c r="L210" s="42"/>
      <c r="M210" s="37">
        <f t="shared" si="109"/>
        <v>0</v>
      </c>
      <c r="N210" s="42"/>
      <c r="O210" s="37">
        <f t="shared" si="83"/>
        <v>0</v>
      </c>
      <c r="P210" s="37"/>
      <c r="Q210" s="37"/>
      <c r="R210" s="42"/>
      <c r="S210" s="37">
        <f t="shared" ref="S210:S219" si="110">+R210*E210</f>
        <v>0</v>
      </c>
      <c r="T210" s="37"/>
      <c r="U210" s="37"/>
      <c r="V210" s="42"/>
      <c r="W210" s="37">
        <f t="shared" si="84"/>
        <v>0</v>
      </c>
      <c r="X210" s="37"/>
      <c r="Y210" s="37"/>
      <c r="Z210" s="42"/>
      <c r="AA210" s="37">
        <f t="shared" ref="AA210:AA219" si="111">+Z210*E210</f>
        <v>0</v>
      </c>
      <c r="AB210" s="37"/>
      <c r="AC210" s="37"/>
      <c r="AD210" s="13">
        <f t="shared" si="104"/>
        <v>1</v>
      </c>
      <c r="AE210" s="14">
        <v>1</v>
      </c>
      <c r="AF210" s="14">
        <f t="shared" si="106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2">+D211*$C$209</f>
        <v>287482.8</v>
      </c>
      <c r="F211" s="36"/>
      <c r="G211" s="37">
        <f t="shared" si="105"/>
        <v>0</v>
      </c>
      <c r="H211" s="36"/>
      <c r="I211" s="37"/>
      <c r="J211" s="42">
        <v>1</v>
      </c>
      <c r="K211" s="37">
        <f t="shared" si="98"/>
        <v>287482.8</v>
      </c>
      <c r="L211" s="42"/>
      <c r="M211" s="37">
        <f t="shared" si="109"/>
        <v>0</v>
      </c>
      <c r="N211" s="42"/>
      <c r="O211" s="37">
        <f t="shared" si="83"/>
        <v>0</v>
      </c>
      <c r="P211" s="37"/>
      <c r="Q211" s="37"/>
      <c r="R211" s="42"/>
      <c r="S211" s="37">
        <f t="shared" si="110"/>
        <v>0</v>
      </c>
      <c r="T211" s="37"/>
      <c r="U211" s="37"/>
      <c r="V211" s="42"/>
      <c r="W211" s="37">
        <f t="shared" si="84"/>
        <v>0</v>
      </c>
      <c r="X211" s="37"/>
      <c r="Y211" s="37"/>
      <c r="Z211" s="42"/>
      <c r="AA211" s="37">
        <f t="shared" si="111"/>
        <v>0</v>
      </c>
      <c r="AB211" s="37"/>
      <c r="AC211" s="37"/>
      <c r="AD211" s="13">
        <f t="shared" si="104"/>
        <v>1</v>
      </c>
      <c r="AE211" s="14">
        <v>1</v>
      </c>
      <c r="AF211" s="14">
        <f t="shared" si="106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2"/>
        <v>431224.2</v>
      </c>
      <c r="F212" s="36"/>
      <c r="G212" s="37">
        <f t="shared" si="105"/>
        <v>0</v>
      </c>
      <c r="H212" s="36"/>
      <c r="I212" s="37">
        <f>+H212*$E212</f>
        <v>0</v>
      </c>
      <c r="J212" s="42">
        <v>1</v>
      </c>
      <c r="K212" s="37">
        <f t="shared" si="98"/>
        <v>431224.2</v>
      </c>
      <c r="L212" s="42"/>
      <c r="M212" s="37">
        <f t="shared" si="109"/>
        <v>0</v>
      </c>
      <c r="N212" s="42"/>
      <c r="O212" s="37">
        <f t="shared" si="83"/>
        <v>0</v>
      </c>
      <c r="P212" s="37"/>
      <c r="Q212" s="37"/>
      <c r="R212" s="42"/>
      <c r="S212" s="37">
        <f t="shared" si="110"/>
        <v>0</v>
      </c>
      <c r="T212" s="37"/>
      <c r="U212" s="37"/>
      <c r="V212" s="42"/>
      <c r="W212" s="37">
        <f t="shared" si="84"/>
        <v>0</v>
      </c>
      <c r="X212" s="37"/>
      <c r="Y212" s="37"/>
      <c r="Z212" s="42"/>
      <c r="AA212" s="37">
        <f t="shared" si="111"/>
        <v>0</v>
      </c>
      <c r="AB212" s="37"/>
      <c r="AC212" s="37"/>
      <c r="AD212" s="13">
        <f t="shared" si="104"/>
        <v>1</v>
      </c>
      <c r="AE212" s="14">
        <v>1</v>
      </c>
      <c r="AF212" s="14">
        <f t="shared" si="106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2"/>
        <v>431224.2</v>
      </c>
      <c r="F213" s="36"/>
      <c r="G213" s="37">
        <f t="shared" si="105"/>
        <v>0</v>
      </c>
      <c r="H213" s="36"/>
      <c r="I213" s="37">
        <f>+H213*$E213</f>
        <v>0</v>
      </c>
      <c r="J213" s="42">
        <v>0.8</v>
      </c>
      <c r="K213" s="37">
        <f t="shared" si="98"/>
        <v>344979.36000000004</v>
      </c>
      <c r="L213" s="42">
        <v>0.2</v>
      </c>
      <c r="M213" s="37">
        <f t="shared" si="109"/>
        <v>86244.840000000011</v>
      </c>
      <c r="N213" s="42"/>
      <c r="O213" s="37">
        <f t="shared" si="83"/>
        <v>0</v>
      </c>
      <c r="P213" s="37"/>
      <c r="Q213" s="37"/>
      <c r="R213" s="42"/>
      <c r="S213" s="37">
        <f t="shared" si="110"/>
        <v>0</v>
      </c>
      <c r="T213" s="37"/>
      <c r="U213" s="37"/>
      <c r="V213" s="42"/>
      <c r="W213" s="37">
        <f t="shared" si="84"/>
        <v>0</v>
      </c>
      <c r="X213" s="37"/>
      <c r="Y213" s="37"/>
      <c r="Z213" s="42"/>
      <c r="AA213" s="37">
        <f t="shared" si="111"/>
        <v>0</v>
      </c>
      <c r="AB213" s="37"/>
      <c r="AC213" s="37"/>
      <c r="AD213" s="13">
        <f t="shared" si="104"/>
        <v>1</v>
      </c>
      <c r="AE213" s="14">
        <v>1</v>
      </c>
      <c r="AF213" s="14">
        <f t="shared" si="106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2"/>
        <v>431224.2</v>
      </c>
      <c r="F214" s="36"/>
      <c r="G214" s="37">
        <f t="shared" si="105"/>
        <v>0</v>
      </c>
      <c r="H214" s="36"/>
      <c r="I214" s="37">
        <f>+H214*$E214</f>
        <v>0</v>
      </c>
      <c r="J214" s="42">
        <v>0.1</v>
      </c>
      <c r="K214" s="37">
        <f t="shared" si="98"/>
        <v>43122.420000000006</v>
      </c>
      <c r="L214" s="42">
        <v>0.9</v>
      </c>
      <c r="M214" s="37">
        <f t="shared" si="109"/>
        <v>388101.78</v>
      </c>
      <c r="N214" s="42"/>
      <c r="O214" s="37">
        <f t="shared" si="83"/>
        <v>0</v>
      </c>
      <c r="P214" s="37"/>
      <c r="Q214" s="37"/>
      <c r="R214" s="42"/>
      <c r="S214" s="37">
        <f t="shared" si="110"/>
        <v>0</v>
      </c>
      <c r="T214" s="37"/>
      <c r="U214" s="37"/>
      <c r="V214" s="42"/>
      <c r="W214" s="37">
        <f t="shared" si="84"/>
        <v>0</v>
      </c>
      <c r="X214" s="37"/>
      <c r="Y214" s="37"/>
      <c r="Z214" s="42"/>
      <c r="AA214" s="37">
        <f t="shared" si="111"/>
        <v>0</v>
      </c>
      <c r="AB214" s="37"/>
      <c r="AC214" s="37"/>
      <c r="AD214" s="13">
        <f t="shared" si="104"/>
        <v>1</v>
      </c>
      <c r="AE214" s="14">
        <v>1</v>
      </c>
      <c r="AF214" s="14">
        <f t="shared" si="106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2"/>
        <v>431224.2</v>
      </c>
      <c r="F215" s="36"/>
      <c r="G215" s="37">
        <f t="shared" si="105"/>
        <v>0</v>
      </c>
      <c r="H215" s="36"/>
      <c r="I215" s="37"/>
      <c r="J215" s="42"/>
      <c r="K215" s="37">
        <f t="shared" si="98"/>
        <v>0</v>
      </c>
      <c r="L215" s="42"/>
      <c r="M215" s="37">
        <f t="shared" si="109"/>
        <v>0</v>
      </c>
      <c r="N215" s="42">
        <v>1</v>
      </c>
      <c r="O215" s="37">
        <f t="shared" si="83"/>
        <v>431224.2</v>
      </c>
      <c r="P215" s="42">
        <v>1</v>
      </c>
      <c r="Q215" s="37">
        <f>P215*E215</f>
        <v>431224.2</v>
      </c>
      <c r="R215" s="42"/>
      <c r="S215" s="37">
        <f t="shared" si="110"/>
        <v>0</v>
      </c>
      <c r="T215" s="37"/>
      <c r="U215" s="37"/>
      <c r="V215" s="42"/>
      <c r="W215" s="37">
        <f t="shared" si="84"/>
        <v>0</v>
      </c>
      <c r="X215" s="37"/>
      <c r="Y215" s="37"/>
      <c r="Z215" s="42"/>
      <c r="AA215" s="37">
        <f t="shared" si="111"/>
        <v>0</v>
      </c>
      <c r="AB215" s="37"/>
      <c r="AC215" s="37"/>
      <c r="AD215" s="13">
        <f t="shared" si="104"/>
        <v>1</v>
      </c>
      <c r="AE215" s="14">
        <v>1</v>
      </c>
      <c r="AF215" s="14">
        <f t="shared" si="106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2"/>
        <v>287482.8</v>
      </c>
      <c r="F216" s="36"/>
      <c r="G216" s="37">
        <f t="shared" si="105"/>
        <v>0</v>
      </c>
      <c r="H216" s="36"/>
      <c r="I216" s="37"/>
      <c r="J216" s="42"/>
      <c r="K216" s="37">
        <f t="shared" si="98"/>
        <v>0</v>
      </c>
      <c r="L216" s="42"/>
      <c r="M216" s="37">
        <f t="shared" si="109"/>
        <v>0</v>
      </c>
      <c r="N216" s="42"/>
      <c r="O216" s="37">
        <f t="shared" ref="O216:O278" si="113">+N216*$E216</f>
        <v>0</v>
      </c>
      <c r="P216" s="37"/>
      <c r="Q216" s="37"/>
      <c r="R216" s="42">
        <v>1</v>
      </c>
      <c r="S216" s="37">
        <f t="shared" si="110"/>
        <v>287482.8</v>
      </c>
      <c r="T216" s="42">
        <v>1</v>
      </c>
      <c r="U216" s="37">
        <f>T216*E216</f>
        <v>287482.8</v>
      </c>
      <c r="V216" s="42"/>
      <c r="W216" s="37">
        <f t="shared" ref="W216:W279" si="114">+V216*$E216</f>
        <v>0</v>
      </c>
      <c r="X216" s="37"/>
      <c r="Y216" s="37"/>
      <c r="Z216" s="42"/>
      <c r="AA216" s="37">
        <f t="shared" si="111"/>
        <v>0</v>
      </c>
      <c r="AB216" s="37"/>
      <c r="AC216" s="37"/>
      <c r="AD216" s="13">
        <f t="shared" si="104"/>
        <v>1</v>
      </c>
      <c r="AE216" s="14">
        <v>1</v>
      </c>
      <c r="AF216" s="14">
        <f t="shared" si="106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2"/>
        <v>229986.24</v>
      </c>
      <c r="F217" s="36"/>
      <c r="G217" s="37">
        <f t="shared" si="105"/>
        <v>0</v>
      </c>
      <c r="H217" s="36"/>
      <c r="I217" s="37">
        <f>+H217*$E217</f>
        <v>0</v>
      </c>
      <c r="J217" s="42"/>
      <c r="K217" s="37">
        <f t="shared" si="98"/>
        <v>0</v>
      </c>
      <c r="L217" s="42"/>
      <c r="M217" s="37">
        <f t="shared" si="109"/>
        <v>0</v>
      </c>
      <c r="N217" s="42"/>
      <c r="O217" s="37">
        <f t="shared" si="113"/>
        <v>0</v>
      </c>
      <c r="P217" s="37"/>
      <c r="Q217" s="37"/>
      <c r="R217" s="42">
        <v>1</v>
      </c>
      <c r="S217" s="37">
        <f t="shared" si="110"/>
        <v>229986.24</v>
      </c>
      <c r="T217" s="42">
        <v>1</v>
      </c>
      <c r="U217" s="37">
        <f t="shared" ref="U217:U218" si="115">T217*E217</f>
        <v>229986.24</v>
      </c>
      <c r="V217" s="42"/>
      <c r="W217" s="37">
        <f t="shared" si="114"/>
        <v>0</v>
      </c>
      <c r="X217" s="37"/>
      <c r="Y217" s="37"/>
      <c r="Z217" s="42"/>
      <c r="AA217" s="37">
        <f t="shared" si="111"/>
        <v>0</v>
      </c>
      <c r="AB217" s="37"/>
      <c r="AC217" s="37"/>
      <c r="AD217" s="13">
        <f t="shared" si="104"/>
        <v>1</v>
      </c>
      <c r="AE217" s="14">
        <v>1</v>
      </c>
      <c r="AF217" s="14">
        <f t="shared" si="106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2"/>
        <v>143741.4</v>
      </c>
      <c r="F218" s="36"/>
      <c r="G218" s="37">
        <f t="shared" si="105"/>
        <v>0</v>
      </c>
      <c r="H218" s="36"/>
      <c r="I218" s="37"/>
      <c r="J218" s="42"/>
      <c r="K218" s="37">
        <f t="shared" si="98"/>
        <v>0</v>
      </c>
      <c r="L218" s="42"/>
      <c r="M218" s="37">
        <f t="shared" si="109"/>
        <v>0</v>
      </c>
      <c r="N218" s="42"/>
      <c r="O218" s="37">
        <f t="shared" si="113"/>
        <v>0</v>
      </c>
      <c r="P218" s="37"/>
      <c r="Q218" s="37"/>
      <c r="R218" s="42">
        <v>1</v>
      </c>
      <c r="S218" s="37">
        <f t="shared" si="110"/>
        <v>143741.4</v>
      </c>
      <c r="T218" s="42">
        <v>1</v>
      </c>
      <c r="U218" s="37">
        <f t="shared" si="115"/>
        <v>143741.4</v>
      </c>
      <c r="V218" s="42"/>
      <c r="W218" s="37">
        <f t="shared" si="114"/>
        <v>0</v>
      </c>
      <c r="X218" s="37"/>
      <c r="Y218" s="37"/>
      <c r="Z218" s="42"/>
      <c r="AA218" s="37">
        <f t="shared" si="111"/>
        <v>0</v>
      </c>
      <c r="AB218" s="37"/>
      <c r="AC218" s="37"/>
      <c r="AD218" s="13">
        <f t="shared" si="104"/>
        <v>1</v>
      </c>
      <c r="AE218" s="14">
        <v>1</v>
      </c>
      <c r="AF218" s="14">
        <f t="shared" si="106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2"/>
        <v>143741.4</v>
      </c>
      <c r="F219" s="36"/>
      <c r="G219" s="37">
        <f t="shared" si="105"/>
        <v>0</v>
      </c>
      <c r="H219" s="36"/>
      <c r="I219" s="37"/>
      <c r="J219" s="42"/>
      <c r="K219" s="37">
        <f t="shared" si="98"/>
        <v>0</v>
      </c>
      <c r="L219" s="42"/>
      <c r="M219" s="37">
        <f t="shared" si="109"/>
        <v>0</v>
      </c>
      <c r="N219" s="42"/>
      <c r="O219" s="37">
        <f t="shared" si="113"/>
        <v>0</v>
      </c>
      <c r="P219" s="37"/>
      <c r="Q219" s="37"/>
      <c r="R219" s="42"/>
      <c r="S219" s="37">
        <f t="shared" si="110"/>
        <v>0</v>
      </c>
      <c r="T219" s="37"/>
      <c r="U219" s="37"/>
      <c r="V219" s="42"/>
      <c r="W219" s="37">
        <f t="shared" si="114"/>
        <v>0</v>
      </c>
      <c r="X219" s="37"/>
      <c r="Y219" s="37"/>
      <c r="Z219" s="42">
        <v>1</v>
      </c>
      <c r="AA219" s="37">
        <f t="shared" si="111"/>
        <v>143741.4</v>
      </c>
      <c r="AB219" s="42"/>
      <c r="AC219" s="37">
        <f>AB219*E219</f>
        <v>0</v>
      </c>
      <c r="AD219" s="13">
        <f t="shared" si="104"/>
        <v>0</v>
      </c>
      <c r="AE219" s="14">
        <v>0</v>
      </c>
      <c r="AF219" s="14">
        <f t="shared" si="106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4"/>
        <v>0</v>
      </c>
      <c r="AE220" s="14">
        <v>0</v>
      </c>
      <c r="AF220" s="14">
        <f t="shared" si="106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5"/>
        <v>0</v>
      </c>
      <c r="H221" s="36"/>
      <c r="I221" s="37"/>
      <c r="J221" s="42"/>
      <c r="K221" s="37">
        <f t="shared" si="98"/>
        <v>0</v>
      </c>
      <c r="L221" s="42"/>
      <c r="M221" s="37">
        <f t="shared" si="109"/>
        <v>0</v>
      </c>
      <c r="N221" s="42"/>
      <c r="O221" s="37">
        <f t="shared" si="113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4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4"/>
        <v>0</v>
      </c>
      <c r="AE221" s="14">
        <v>0</v>
      </c>
      <c r="AF221" s="14">
        <f t="shared" si="106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8"/>
        <v>0</v>
      </c>
      <c r="L222" s="42"/>
      <c r="M222" s="37">
        <f t="shared" si="109"/>
        <v>0</v>
      </c>
      <c r="N222" s="42"/>
      <c r="O222" s="37">
        <f t="shared" si="113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4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4"/>
        <v>1.0002</v>
      </c>
      <c r="AE222" s="14">
        <v>1.0002</v>
      </c>
      <c r="AF222" s="14">
        <f t="shared" si="106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5"/>
        <v>0</v>
      </c>
      <c r="H223" s="36"/>
      <c r="I223" s="37">
        <f>+H223*$E223</f>
        <v>0</v>
      </c>
      <c r="J223" s="42"/>
      <c r="K223" s="37">
        <f t="shared" si="98"/>
        <v>0</v>
      </c>
      <c r="L223" s="42"/>
      <c r="M223" s="37">
        <f t="shared" si="109"/>
        <v>0</v>
      </c>
      <c r="N223" s="42">
        <v>0.9</v>
      </c>
      <c r="O223" s="37">
        <f t="shared" si="113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6">T223*E223</f>
        <v>33999.599999999999</v>
      </c>
      <c r="V223" s="42"/>
      <c r="W223" s="37">
        <f t="shared" si="114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4"/>
        <v>0.95000000000000007</v>
      </c>
      <c r="AE223" s="14">
        <v>0.95000000000000007</v>
      </c>
      <c r="AF223" s="14">
        <f t="shared" si="106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5"/>
        <v>0</v>
      </c>
      <c r="H224" s="36"/>
      <c r="I224" s="37">
        <f>+H224*$E224</f>
        <v>0</v>
      </c>
      <c r="J224" s="42"/>
      <c r="K224" s="37">
        <f t="shared" si="98"/>
        <v>0</v>
      </c>
      <c r="L224" s="42"/>
      <c r="M224" s="37">
        <f t="shared" si="109"/>
        <v>0</v>
      </c>
      <c r="N224" s="42"/>
      <c r="O224" s="37">
        <f t="shared" si="113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6"/>
        <v>339996</v>
      </c>
      <c r="V224" s="42">
        <v>0.5</v>
      </c>
      <c r="W224" s="37">
        <f>+V224*$E224-4549</f>
        <v>335447</v>
      </c>
      <c r="X224" s="42">
        <v>0.4</v>
      </c>
      <c r="Y224" s="37">
        <f t="shared" ref="Y224" si="117">X224*E224</f>
        <v>271996.79999999999</v>
      </c>
      <c r="Z224" s="42"/>
      <c r="AA224" s="37">
        <f>+Z224*E224</f>
        <v>0</v>
      </c>
      <c r="AB224" s="37"/>
      <c r="AC224" s="37"/>
      <c r="AD224" s="13">
        <f t="shared" si="104"/>
        <v>0.9</v>
      </c>
      <c r="AE224" s="14">
        <v>0</v>
      </c>
      <c r="AF224" s="14">
        <f t="shared" si="106"/>
        <v>0.9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5"/>
        <v>0</v>
      </c>
      <c r="H225" s="36"/>
      <c r="I225" s="37">
        <f>+H225*$E225</f>
        <v>0</v>
      </c>
      <c r="J225" s="42"/>
      <c r="K225" s="37">
        <f t="shared" si="98"/>
        <v>0</v>
      </c>
      <c r="L225" s="42"/>
      <c r="M225" s="37">
        <f t="shared" si="109"/>
        <v>0</v>
      </c>
      <c r="N225" s="42"/>
      <c r="O225" s="37">
        <f t="shared" si="113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4"/>
        <v>0</v>
      </c>
      <c r="AE225" s="14">
        <v>0</v>
      </c>
      <c r="AF225" s="14">
        <f t="shared" si="106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4"/>
        <v>0</v>
      </c>
      <c r="AE226" s="14">
        <v>0</v>
      </c>
      <c r="AF226" s="14">
        <f t="shared" si="106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4"/>
        <v>0</v>
      </c>
      <c r="AE227" s="14">
        <v>0</v>
      </c>
      <c r="AF227" s="14">
        <f t="shared" si="106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5"/>
        <v>0</v>
      </c>
      <c r="H228" s="36"/>
      <c r="I228" s="37"/>
      <c r="J228" s="42"/>
      <c r="K228" s="37">
        <f t="shared" si="98"/>
        <v>0</v>
      </c>
      <c r="L228" s="42"/>
      <c r="M228" s="37">
        <f t="shared" si="109"/>
        <v>0</v>
      </c>
      <c r="N228" s="42">
        <v>1</v>
      </c>
      <c r="O228" s="37">
        <f t="shared" si="113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4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4"/>
        <v>1</v>
      </c>
      <c r="AE228" s="14">
        <v>1</v>
      </c>
      <c r="AF228" s="14">
        <f t="shared" si="106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5"/>
        <v>0</v>
      </c>
      <c r="H229" s="36"/>
      <c r="I229" s="37">
        <f>+H229*$E229</f>
        <v>0</v>
      </c>
      <c r="J229" s="42"/>
      <c r="K229" s="37">
        <f t="shared" si="98"/>
        <v>0</v>
      </c>
      <c r="L229" s="42"/>
      <c r="M229" s="37">
        <f t="shared" si="109"/>
        <v>0</v>
      </c>
      <c r="N229" s="42">
        <v>1</v>
      </c>
      <c r="O229" s="37">
        <f t="shared" si="113"/>
        <v>170000</v>
      </c>
      <c r="P229" s="42">
        <v>1</v>
      </c>
      <c r="Q229" s="37">
        <f t="shared" ref="Q229:Q230" si="118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4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4"/>
        <v>1</v>
      </c>
      <c r="AE229" s="14">
        <v>1</v>
      </c>
      <c r="AF229" s="14">
        <f t="shared" si="106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5"/>
        <v>0</v>
      </c>
      <c r="H230" s="36"/>
      <c r="I230" s="37">
        <f>+H230*$E230</f>
        <v>0</v>
      </c>
      <c r="J230" s="42"/>
      <c r="K230" s="37">
        <f t="shared" si="98"/>
        <v>0</v>
      </c>
      <c r="L230" s="42"/>
      <c r="M230" s="37">
        <f t="shared" si="109"/>
        <v>0</v>
      </c>
      <c r="N230" s="42">
        <v>1</v>
      </c>
      <c r="O230" s="37">
        <f t="shared" si="113"/>
        <v>205000</v>
      </c>
      <c r="P230" s="42">
        <v>0.95</v>
      </c>
      <c r="Q230" s="37">
        <f t="shared" si="118"/>
        <v>194750</v>
      </c>
      <c r="R230" s="42"/>
      <c r="S230" s="37">
        <f>+R230*E230</f>
        <v>0</v>
      </c>
      <c r="T230" s="37"/>
      <c r="U230" s="37"/>
      <c r="V230" s="42"/>
      <c r="W230" s="37">
        <f t="shared" si="114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4"/>
        <v>0.95</v>
      </c>
      <c r="AE230" s="14">
        <v>0.95</v>
      </c>
      <c r="AF230" s="14">
        <f t="shared" si="106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5"/>
        <v>0</v>
      </c>
      <c r="H231" s="36"/>
      <c r="I231" s="37"/>
      <c r="J231" s="42"/>
      <c r="K231" s="37">
        <f t="shared" si="98"/>
        <v>0</v>
      </c>
      <c r="L231" s="42"/>
      <c r="M231" s="37">
        <f t="shared" si="109"/>
        <v>0</v>
      </c>
      <c r="N231" s="42"/>
      <c r="O231" s="37">
        <f t="shared" si="113"/>
        <v>0</v>
      </c>
      <c r="P231" s="37"/>
      <c r="Q231" s="37"/>
      <c r="R231" s="42">
        <v>1</v>
      </c>
      <c r="S231" s="37">
        <f>+R231*E231</f>
        <v>170000</v>
      </c>
      <c r="T231" s="42">
        <v>0.95</v>
      </c>
      <c r="U231" s="37">
        <f t="shared" ref="U231" si="119">T231*E231</f>
        <v>161500</v>
      </c>
      <c r="V231" s="42"/>
      <c r="W231" s="37">
        <f t="shared" si="114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4"/>
        <v>0.95</v>
      </c>
      <c r="AE231" s="14">
        <v>0.1</v>
      </c>
      <c r="AF231" s="14">
        <f t="shared" si="106"/>
        <v>0.85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5"/>
        <v>0</v>
      </c>
      <c r="H232" s="36"/>
      <c r="I232" s="37"/>
      <c r="J232" s="42"/>
      <c r="K232" s="37">
        <f t="shared" si="98"/>
        <v>0</v>
      </c>
      <c r="L232" s="42"/>
      <c r="M232" s="37">
        <f t="shared" si="109"/>
        <v>0</v>
      </c>
      <c r="N232" s="42"/>
      <c r="O232" s="37">
        <f t="shared" si="113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4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4"/>
        <v>0</v>
      </c>
      <c r="AE232" s="14">
        <v>0</v>
      </c>
      <c r="AF232" s="14">
        <f t="shared" si="106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4"/>
        <v>0</v>
      </c>
      <c r="AE233" s="14">
        <v>0</v>
      </c>
      <c r="AF233" s="14">
        <f t="shared" si="106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5"/>
        <v>0</v>
      </c>
      <c r="H234" s="36"/>
      <c r="I234" s="37"/>
      <c r="J234" s="42"/>
      <c r="K234" s="37">
        <f t="shared" si="98"/>
        <v>0</v>
      </c>
      <c r="L234" s="42"/>
      <c r="M234" s="37">
        <f t="shared" si="109"/>
        <v>0</v>
      </c>
      <c r="N234" s="42">
        <v>1</v>
      </c>
      <c r="O234" s="37">
        <f t="shared" si="113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4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4"/>
        <v>1</v>
      </c>
      <c r="AE234" s="14">
        <v>1</v>
      </c>
      <c r="AF234" s="14">
        <f t="shared" si="106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5"/>
        <v>0</v>
      </c>
      <c r="H235" s="36"/>
      <c r="I235" s="37">
        <f>+H235*$E235</f>
        <v>0</v>
      </c>
      <c r="J235" s="42"/>
      <c r="K235" s="37">
        <f t="shared" si="98"/>
        <v>0</v>
      </c>
      <c r="L235" s="42"/>
      <c r="M235" s="37">
        <f t="shared" si="109"/>
        <v>0</v>
      </c>
      <c r="N235" s="42">
        <v>1</v>
      </c>
      <c r="O235" s="37">
        <f t="shared" si="113"/>
        <v>215000</v>
      </c>
      <c r="P235" s="42">
        <v>1</v>
      </c>
      <c r="Q235" s="37">
        <f t="shared" ref="Q235:Q236" si="120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4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4"/>
        <v>1</v>
      </c>
      <c r="AE235" s="14">
        <v>1</v>
      </c>
      <c r="AF235" s="14">
        <f t="shared" si="106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5"/>
        <v>0</v>
      </c>
      <c r="H236" s="36"/>
      <c r="I236" s="37">
        <f>+H236*$E236</f>
        <v>0</v>
      </c>
      <c r="J236" s="42"/>
      <c r="K236" s="37">
        <f t="shared" si="98"/>
        <v>0</v>
      </c>
      <c r="L236" s="42"/>
      <c r="M236" s="37">
        <f t="shared" si="109"/>
        <v>0</v>
      </c>
      <c r="N236" s="42">
        <v>1</v>
      </c>
      <c r="O236" s="37">
        <f t="shared" si="113"/>
        <v>255000</v>
      </c>
      <c r="P236" s="42">
        <v>1</v>
      </c>
      <c r="Q236" s="37">
        <f t="shared" si="120"/>
        <v>255000</v>
      </c>
      <c r="R236" s="42"/>
      <c r="S236" s="37">
        <f>+R236*E236</f>
        <v>0</v>
      </c>
      <c r="T236" s="37"/>
      <c r="U236" s="37"/>
      <c r="V236" s="42"/>
      <c r="W236" s="37">
        <f t="shared" si="114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4"/>
        <v>1</v>
      </c>
      <c r="AE236" s="14">
        <v>1</v>
      </c>
      <c r="AF236" s="14">
        <f t="shared" si="106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5"/>
        <v>0</v>
      </c>
      <c r="H237" s="36"/>
      <c r="I237" s="37"/>
      <c r="J237" s="42"/>
      <c r="K237" s="37">
        <f t="shared" si="98"/>
        <v>0</v>
      </c>
      <c r="L237" s="42"/>
      <c r="M237" s="37">
        <f t="shared" si="109"/>
        <v>0</v>
      </c>
      <c r="N237" s="42"/>
      <c r="O237" s="37">
        <f t="shared" si="113"/>
        <v>0</v>
      </c>
      <c r="P237" s="37"/>
      <c r="Q237" s="37"/>
      <c r="R237" s="42">
        <v>1</v>
      </c>
      <c r="S237" s="37">
        <f>+R237*E237</f>
        <v>215000</v>
      </c>
      <c r="T237" s="42">
        <v>0.95</v>
      </c>
      <c r="U237" s="37">
        <f t="shared" ref="U237" si="121">T237*E237</f>
        <v>204250</v>
      </c>
      <c r="V237" s="42"/>
      <c r="W237" s="37">
        <f t="shared" si="114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4"/>
        <v>0.95</v>
      </c>
      <c r="AE237" s="14">
        <v>0.1</v>
      </c>
      <c r="AF237" s="14">
        <f t="shared" si="106"/>
        <v>0.85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5"/>
        <v>0</v>
      </c>
      <c r="H238" s="36"/>
      <c r="I238" s="37"/>
      <c r="J238" s="42"/>
      <c r="K238" s="37">
        <f t="shared" si="98"/>
        <v>0</v>
      </c>
      <c r="L238" s="42"/>
      <c r="M238" s="37">
        <f t="shared" si="109"/>
        <v>0</v>
      </c>
      <c r="N238" s="42"/>
      <c r="O238" s="37">
        <f t="shared" si="113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4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4"/>
        <v>0</v>
      </c>
      <c r="AE238" s="14">
        <v>0</v>
      </c>
      <c r="AF238" s="14">
        <f t="shared" si="106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4"/>
        <v>0</v>
      </c>
      <c r="AE239" s="14">
        <v>0</v>
      </c>
      <c r="AF239" s="14">
        <f t="shared" si="106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5"/>
        <v>0</v>
      </c>
      <c r="H240" s="36"/>
      <c r="I240" s="37"/>
      <c r="J240" s="42"/>
      <c r="K240" s="37">
        <f t="shared" si="98"/>
        <v>0</v>
      </c>
      <c r="L240" s="42"/>
      <c r="M240" s="37">
        <f t="shared" si="109"/>
        <v>0</v>
      </c>
      <c r="N240" s="42">
        <v>1</v>
      </c>
      <c r="O240" s="37">
        <f t="shared" si="113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4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4"/>
        <v>1</v>
      </c>
      <c r="AE240" s="14">
        <v>1</v>
      </c>
      <c r="AF240" s="14">
        <f t="shared" si="106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5"/>
        <v>0</v>
      </c>
      <c r="H241" s="36"/>
      <c r="I241" s="37">
        <f>+H241*$E241</f>
        <v>0</v>
      </c>
      <c r="J241" s="42"/>
      <c r="K241" s="37">
        <f t="shared" si="98"/>
        <v>0</v>
      </c>
      <c r="L241" s="42"/>
      <c r="M241" s="37">
        <f t="shared" si="109"/>
        <v>0</v>
      </c>
      <c r="N241" s="42">
        <v>1</v>
      </c>
      <c r="O241" s="37">
        <f t="shared" si="113"/>
        <v>171900</v>
      </c>
      <c r="P241" s="42">
        <v>1</v>
      </c>
      <c r="Q241" s="37">
        <f t="shared" ref="Q241:Q242" si="122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4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4"/>
        <v>1</v>
      </c>
      <c r="AE241" s="14">
        <v>1</v>
      </c>
      <c r="AF241" s="14">
        <f t="shared" si="106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5"/>
        <v>0</v>
      </c>
      <c r="H242" s="36"/>
      <c r="I242" s="37">
        <f>+H242*$E242</f>
        <v>0</v>
      </c>
      <c r="J242" s="42"/>
      <c r="K242" s="37">
        <f t="shared" si="98"/>
        <v>0</v>
      </c>
      <c r="L242" s="42"/>
      <c r="M242" s="37">
        <f t="shared" si="109"/>
        <v>0</v>
      </c>
      <c r="N242" s="42">
        <v>1</v>
      </c>
      <c r="O242" s="37">
        <f t="shared" si="113"/>
        <v>206370</v>
      </c>
      <c r="P242" s="42">
        <v>1</v>
      </c>
      <c r="Q242" s="37">
        <f t="shared" si="122"/>
        <v>206370</v>
      </c>
      <c r="R242" s="42"/>
      <c r="S242" s="37">
        <f>+R242*E242</f>
        <v>0</v>
      </c>
      <c r="T242" s="37"/>
      <c r="U242" s="37"/>
      <c r="V242" s="42"/>
      <c r="W242" s="37">
        <f t="shared" si="114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4"/>
        <v>1</v>
      </c>
      <c r="AE242" s="14">
        <v>1</v>
      </c>
      <c r="AF242" s="14">
        <f t="shared" si="106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5"/>
        <v>0</v>
      </c>
      <c r="H243" s="36"/>
      <c r="I243" s="37">
        <f>+H243*$E243</f>
        <v>0</v>
      </c>
      <c r="J243" s="42"/>
      <c r="K243" s="37">
        <f t="shared" si="98"/>
        <v>0</v>
      </c>
      <c r="L243" s="42"/>
      <c r="M243" s="37">
        <f t="shared" si="109"/>
        <v>0</v>
      </c>
      <c r="N243" s="42"/>
      <c r="O243" s="37">
        <f t="shared" si="113"/>
        <v>0</v>
      </c>
      <c r="P243" s="37"/>
      <c r="Q243" s="37"/>
      <c r="R243" s="42">
        <v>1</v>
      </c>
      <c r="S243" s="37">
        <f>+R243*E243</f>
        <v>171975</v>
      </c>
      <c r="T243" s="42">
        <v>0.95</v>
      </c>
      <c r="U243" s="37">
        <f t="shared" ref="U243" si="123">T243*E243</f>
        <v>163376.25</v>
      </c>
      <c r="V243" s="42"/>
      <c r="W243" s="37">
        <f t="shared" si="114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4"/>
        <v>0.95</v>
      </c>
      <c r="AE243" s="14">
        <v>0.1</v>
      </c>
      <c r="AF243" s="14">
        <f t="shared" si="106"/>
        <v>0.85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5"/>
        <v>0</v>
      </c>
      <c r="H244" s="36"/>
      <c r="I244" s="37">
        <f>+H244*$E244</f>
        <v>0</v>
      </c>
      <c r="J244" s="42"/>
      <c r="K244" s="37">
        <f t="shared" si="98"/>
        <v>0</v>
      </c>
      <c r="L244" s="42"/>
      <c r="M244" s="37">
        <f t="shared" si="109"/>
        <v>0</v>
      </c>
      <c r="N244" s="42"/>
      <c r="O244" s="37">
        <f t="shared" si="113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4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4"/>
        <v>0</v>
      </c>
      <c r="AE244" s="14">
        <v>0</v>
      </c>
      <c r="AF244" s="14">
        <f t="shared" si="106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4"/>
        <v>0</v>
      </c>
      <c r="AE245" s="14">
        <v>0</v>
      </c>
      <c r="AF245" s="14">
        <f t="shared" si="106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5"/>
        <v>0</v>
      </c>
      <c r="H246" s="36"/>
      <c r="I246" s="37"/>
      <c r="J246" s="42"/>
      <c r="K246" s="37">
        <f t="shared" si="98"/>
        <v>0</v>
      </c>
      <c r="L246" s="42"/>
      <c r="M246" s="37">
        <f t="shared" si="109"/>
        <v>0</v>
      </c>
      <c r="N246" s="42">
        <v>1</v>
      </c>
      <c r="O246" s="37">
        <f t="shared" si="113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4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4"/>
        <v>1</v>
      </c>
      <c r="AE246" s="14">
        <v>1</v>
      </c>
      <c r="AF246" s="14">
        <f t="shared" si="106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5"/>
        <v>0</v>
      </c>
      <c r="H247" s="36"/>
      <c r="I247" s="37">
        <f>+H247*$E247</f>
        <v>0</v>
      </c>
      <c r="J247" s="42"/>
      <c r="K247" s="37">
        <f t="shared" si="98"/>
        <v>0</v>
      </c>
      <c r="L247" s="42"/>
      <c r="M247" s="37">
        <f t="shared" si="109"/>
        <v>0</v>
      </c>
      <c r="N247" s="42">
        <v>1</v>
      </c>
      <c r="O247" s="37">
        <f t="shared" si="113"/>
        <v>176675</v>
      </c>
      <c r="P247" s="42">
        <v>1</v>
      </c>
      <c r="Q247" s="37">
        <f t="shared" ref="Q247:Q248" si="124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4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4"/>
        <v>1</v>
      </c>
      <c r="AE247" s="14">
        <v>1</v>
      </c>
      <c r="AF247" s="14">
        <f t="shared" si="106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5"/>
        <v>0</v>
      </c>
      <c r="H248" s="36"/>
      <c r="I248" s="37">
        <f>+H248*$E248</f>
        <v>0</v>
      </c>
      <c r="J248" s="42"/>
      <c r="K248" s="37">
        <f t="shared" si="98"/>
        <v>0</v>
      </c>
      <c r="L248" s="42"/>
      <c r="M248" s="37">
        <f t="shared" si="109"/>
        <v>0</v>
      </c>
      <c r="N248" s="42">
        <v>1</v>
      </c>
      <c r="O248" s="37">
        <f t="shared" si="113"/>
        <v>212000</v>
      </c>
      <c r="P248" s="42">
        <v>1</v>
      </c>
      <c r="Q248" s="37">
        <f t="shared" si="124"/>
        <v>212000</v>
      </c>
      <c r="R248" s="42"/>
      <c r="S248" s="37">
        <f>+R248*E248</f>
        <v>0</v>
      </c>
      <c r="T248" s="37"/>
      <c r="U248" s="37"/>
      <c r="V248" s="42"/>
      <c r="W248" s="37">
        <f t="shared" si="114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4"/>
        <v>1</v>
      </c>
      <c r="AE248" s="14">
        <v>1</v>
      </c>
      <c r="AF248" s="14">
        <f t="shared" si="106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5"/>
        <v>0</v>
      </c>
      <c r="H249" s="36"/>
      <c r="I249" s="37">
        <f>+H249*$E249</f>
        <v>0</v>
      </c>
      <c r="J249" s="42"/>
      <c r="K249" s="37">
        <f t="shared" ref="K249:K276" si="125">+J249*$E249</f>
        <v>0</v>
      </c>
      <c r="L249" s="42"/>
      <c r="M249" s="37">
        <f t="shared" si="109"/>
        <v>0</v>
      </c>
      <c r="N249" s="42"/>
      <c r="O249" s="37">
        <f t="shared" si="113"/>
        <v>0</v>
      </c>
      <c r="P249" s="37"/>
      <c r="Q249" s="37"/>
      <c r="R249" s="42">
        <v>1</v>
      </c>
      <c r="S249" s="37">
        <f>+R249*E249</f>
        <v>175675</v>
      </c>
      <c r="T249" s="42">
        <v>0.95</v>
      </c>
      <c r="U249" s="37">
        <f t="shared" ref="U249" si="126">T249*E249</f>
        <v>166891.25</v>
      </c>
      <c r="V249" s="42"/>
      <c r="W249" s="37">
        <f t="shared" si="114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4"/>
        <v>0.95</v>
      </c>
      <c r="AE249" s="14">
        <v>0.1</v>
      </c>
      <c r="AF249" s="14">
        <f t="shared" si="106"/>
        <v>0.85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5"/>
        <v>0</v>
      </c>
      <c r="H250" s="36"/>
      <c r="I250" s="37">
        <f>+H250*$E250</f>
        <v>0</v>
      </c>
      <c r="J250" s="42"/>
      <c r="K250" s="37">
        <f t="shared" si="125"/>
        <v>0</v>
      </c>
      <c r="L250" s="42"/>
      <c r="M250" s="37">
        <f t="shared" si="109"/>
        <v>0</v>
      </c>
      <c r="N250" s="42"/>
      <c r="O250" s="37">
        <f t="shared" si="113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4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4"/>
        <v>0</v>
      </c>
      <c r="AE250" s="14">
        <v>0</v>
      </c>
      <c r="AF250" s="14">
        <f t="shared" si="106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4"/>
        <v>0</v>
      </c>
      <c r="AE251" s="14">
        <v>0</v>
      </c>
      <c r="AF251" s="14">
        <f t="shared" si="106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5"/>
        <v>0</v>
      </c>
      <c r="H252" s="36"/>
      <c r="I252" s="37"/>
      <c r="J252" s="42"/>
      <c r="K252" s="37">
        <f t="shared" si="125"/>
        <v>0</v>
      </c>
      <c r="L252" s="42"/>
      <c r="M252" s="37">
        <f t="shared" si="109"/>
        <v>0</v>
      </c>
      <c r="N252" s="42">
        <v>1</v>
      </c>
      <c r="O252" s="37">
        <f t="shared" si="113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4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4"/>
        <v>1</v>
      </c>
      <c r="AE252" s="14">
        <v>1</v>
      </c>
      <c r="AF252" s="14">
        <f t="shared" si="106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5"/>
        <v>0</v>
      </c>
      <c r="H253" s="36"/>
      <c r="I253" s="37">
        <f>+H253*$E253</f>
        <v>0</v>
      </c>
      <c r="J253" s="42"/>
      <c r="K253" s="37">
        <f t="shared" si="125"/>
        <v>0</v>
      </c>
      <c r="L253" s="42"/>
      <c r="M253" s="37">
        <f t="shared" si="109"/>
        <v>0</v>
      </c>
      <c r="N253" s="42">
        <v>1</v>
      </c>
      <c r="O253" s="37">
        <f t="shared" si="113"/>
        <v>34273</v>
      </c>
      <c r="P253" s="42">
        <v>1</v>
      </c>
      <c r="Q253" s="37">
        <f t="shared" ref="Q253:Q254" si="127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4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4"/>
        <v>1</v>
      </c>
      <c r="AE253" s="14">
        <v>1</v>
      </c>
      <c r="AF253" s="14">
        <f t="shared" si="106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5"/>
        <v>0</v>
      </c>
      <c r="H254" s="36"/>
      <c r="I254" s="37">
        <f>+H254*$E254</f>
        <v>0</v>
      </c>
      <c r="J254" s="42"/>
      <c r="K254" s="37">
        <f t="shared" si="125"/>
        <v>0</v>
      </c>
      <c r="L254" s="42"/>
      <c r="M254" s="37">
        <f t="shared" si="109"/>
        <v>0</v>
      </c>
      <c r="N254" s="42">
        <v>1</v>
      </c>
      <c r="O254" s="37">
        <f t="shared" si="113"/>
        <v>41130</v>
      </c>
      <c r="P254" s="42">
        <v>1</v>
      </c>
      <c r="Q254" s="37">
        <f t="shared" si="127"/>
        <v>41130</v>
      </c>
      <c r="R254" s="42"/>
      <c r="S254" s="37">
        <f>+R254*E254</f>
        <v>0</v>
      </c>
      <c r="T254" s="37"/>
      <c r="U254" s="37"/>
      <c r="V254" s="42"/>
      <c r="W254" s="37">
        <f t="shared" si="114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4"/>
        <v>1</v>
      </c>
      <c r="AE254" s="14">
        <v>1</v>
      </c>
      <c r="AF254" s="14">
        <f t="shared" si="106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5"/>
        <v>0</v>
      </c>
      <c r="H255" s="36"/>
      <c r="I255" s="37">
        <f>+H255*$E255</f>
        <v>0</v>
      </c>
      <c r="J255" s="42"/>
      <c r="K255" s="37">
        <f t="shared" si="125"/>
        <v>0</v>
      </c>
      <c r="L255" s="42"/>
      <c r="M255" s="37">
        <f t="shared" si="109"/>
        <v>0</v>
      </c>
      <c r="N255" s="42"/>
      <c r="O255" s="37">
        <f t="shared" si="113"/>
        <v>0</v>
      </c>
      <c r="P255" s="37"/>
      <c r="Q255" s="37"/>
      <c r="R255" s="42">
        <v>1</v>
      </c>
      <c r="S255" s="37">
        <f>+R255*E255</f>
        <v>34273</v>
      </c>
      <c r="T255" s="42">
        <v>0.95</v>
      </c>
      <c r="U255" s="37">
        <f t="shared" ref="U255" si="128">T255*E255</f>
        <v>32559.35</v>
      </c>
      <c r="V255" s="42"/>
      <c r="W255" s="37">
        <f t="shared" si="114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4"/>
        <v>0.95</v>
      </c>
      <c r="AE255" s="14">
        <v>0.1</v>
      </c>
      <c r="AF255" s="14">
        <f t="shared" si="106"/>
        <v>0.85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5"/>
        <v>0</v>
      </c>
      <c r="H256" s="36"/>
      <c r="I256" s="37">
        <f>+H256*$E256</f>
        <v>0</v>
      </c>
      <c r="J256" s="42"/>
      <c r="K256" s="37">
        <f t="shared" si="125"/>
        <v>0</v>
      </c>
      <c r="L256" s="42"/>
      <c r="M256" s="37">
        <f t="shared" si="109"/>
        <v>0</v>
      </c>
      <c r="N256" s="42"/>
      <c r="O256" s="37">
        <f t="shared" si="113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4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4"/>
        <v>0</v>
      </c>
      <c r="AE256" s="14">
        <v>0</v>
      </c>
      <c r="AF256" s="14">
        <f t="shared" si="106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4"/>
        <v>0</v>
      </c>
      <c r="AE257" s="14">
        <v>0</v>
      </c>
      <c r="AF257" s="14">
        <f t="shared" si="106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5"/>
        <v>0</v>
      </c>
      <c r="H258" s="36"/>
      <c r="I258" s="37"/>
      <c r="J258" s="42"/>
      <c r="K258" s="37">
        <f t="shared" si="125"/>
        <v>0</v>
      </c>
      <c r="L258" s="42"/>
      <c r="M258" s="37">
        <f t="shared" si="109"/>
        <v>0</v>
      </c>
      <c r="N258" s="42"/>
      <c r="O258" s="37">
        <f t="shared" si="113"/>
        <v>0</v>
      </c>
      <c r="P258" s="37"/>
      <c r="Q258" s="37"/>
      <c r="R258" s="42"/>
      <c r="S258" s="37">
        <f t="shared" ref="S258:S263" si="129">+R258*E258</f>
        <v>0</v>
      </c>
      <c r="T258" s="37"/>
      <c r="U258" s="37"/>
      <c r="V258" s="42"/>
      <c r="W258" s="37">
        <f t="shared" si="114"/>
        <v>0</v>
      </c>
      <c r="X258" s="37"/>
      <c r="Y258" s="37"/>
      <c r="Z258" s="42"/>
      <c r="AA258" s="37">
        <f t="shared" ref="AA258:AA269" si="130">+Z258*E258</f>
        <v>0</v>
      </c>
      <c r="AB258" s="37"/>
      <c r="AC258" s="37"/>
      <c r="AD258" s="13">
        <f t="shared" si="104"/>
        <v>0</v>
      </c>
      <c r="AE258" s="14">
        <v>0</v>
      </c>
      <c r="AF258" s="14">
        <f t="shared" si="106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5"/>
        <v>0</v>
      </c>
      <c r="H259" s="36"/>
      <c r="I259" s="37"/>
      <c r="J259" s="42"/>
      <c r="K259" s="37">
        <f t="shared" si="125"/>
        <v>0</v>
      </c>
      <c r="L259" s="42"/>
      <c r="M259" s="37">
        <f t="shared" si="109"/>
        <v>0</v>
      </c>
      <c r="N259" s="42"/>
      <c r="O259" s="37">
        <f t="shared" si="113"/>
        <v>0</v>
      </c>
      <c r="P259" s="37"/>
      <c r="Q259" s="37"/>
      <c r="R259" s="42">
        <v>1</v>
      </c>
      <c r="S259" s="37">
        <f t="shared" si="129"/>
        <v>250000</v>
      </c>
      <c r="T259" s="42">
        <v>1</v>
      </c>
      <c r="U259" s="37">
        <f t="shared" ref="U259" si="131">T259*E259</f>
        <v>250000</v>
      </c>
      <c r="V259" s="42"/>
      <c r="W259" s="37">
        <f t="shared" si="114"/>
        <v>0</v>
      </c>
      <c r="X259" s="37"/>
      <c r="Y259" s="37"/>
      <c r="Z259" s="42"/>
      <c r="AA259" s="37">
        <f t="shared" si="130"/>
        <v>0</v>
      </c>
      <c r="AB259" s="37"/>
      <c r="AC259" s="37"/>
      <c r="AD259" s="13">
        <f t="shared" si="104"/>
        <v>1</v>
      </c>
      <c r="AE259" s="14">
        <v>1</v>
      </c>
      <c r="AF259" s="14">
        <f t="shared" si="106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5"/>
        <v>0</v>
      </c>
      <c r="H260" s="36"/>
      <c r="I260" s="37"/>
      <c r="J260" s="42"/>
      <c r="K260" s="37">
        <f t="shared" si="125"/>
        <v>0</v>
      </c>
      <c r="L260" s="42"/>
      <c r="M260" s="37">
        <f t="shared" si="109"/>
        <v>0</v>
      </c>
      <c r="N260" s="42"/>
      <c r="O260" s="37">
        <f t="shared" si="113"/>
        <v>0</v>
      </c>
      <c r="P260" s="37"/>
      <c r="Q260" s="37"/>
      <c r="R260" s="42">
        <v>1</v>
      </c>
      <c r="S260" s="37">
        <f t="shared" si="129"/>
        <v>2530620</v>
      </c>
      <c r="T260" s="42">
        <v>0.62</v>
      </c>
      <c r="U260" s="37">
        <f>T260*E260+2026</f>
        <v>1571010.4</v>
      </c>
      <c r="V260" s="42"/>
      <c r="W260" s="37">
        <f t="shared" si="114"/>
        <v>0</v>
      </c>
      <c r="X260" s="37"/>
      <c r="Y260" s="37"/>
      <c r="Z260" s="42"/>
      <c r="AA260" s="37">
        <f t="shared" si="130"/>
        <v>0</v>
      </c>
      <c r="AB260" s="37"/>
      <c r="AC260" s="37"/>
      <c r="AD260" s="13">
        <f t="shared" si="104"/>
        <v>0.62</v>
      </c>
      <c r="AE260" s="14">
        <v>0.62</v>
      </c>
      <c r="AF260" s="14">
        <f t="shared" si="106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5"/>
        <v>0</v>
      </c>
      <c r="H261" s="36"/>
      <c r="I261" s="37"/>
      <c r="J261" s="42"/>
      <c r="K261" s="37">
        <f t="shared" si="125"/>
        <v>0</v>
      </c>
      <c r="L261" s="42"/>
      <c r="M261" s="37">
        <f t="shared" si="109"/>
        <v>0</v>
      </c>
      <c r="N261" s="42"/>
      <c r="O261" s="37">
        <f t="shared" si="113"/>
        <v>0</v>
      </c>
      <c r="P261" s="37"/>
      <c r="Q261" s="37"/>
      <c r="R261" s="42"/>
      <c r="S261" s="37">
        <f t="shared" si="129"/>
        <v>0</v>
      </c>
      <c r="T261" s="37"/>
      <c r="U261" s="37"/>
      <c r="V261" s="42"/>
      <c r="W261" s="37">
        <f t="shared" si="114"/>
        <v>0</v>
      </c>
      <c r="X261" s="37"/>
      <c r="Y261" s="37"/>
      <c r="Z261" s="42"/>
      <c r="AA261" s="37">
        <f t="shared" si="130"/>
        <v>0</v>
      </c>
      <c r="AB261" s="37"/>
      <c r="AC261" s="37"/>
      <c r="AD261" s="13">
        <f t="shared" si="104"/>
        <v>0</v>
      </c>
      <c r="AE261" s="14">
        <v>0</v>
      </c>
      <c r="AF261" s="14">
        <f t="shared" si="106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5"/>
        <v>0</v>
      </c>
      <c r="H262" s="36"/>
      <c r="I262" s="37"/>
      <c r="J262" s="42"/>
      <c r="K262" s="37">
        <f t="shared" si="125"/>
        <v>0</v>
      </c>
      <c r="L262" s="42"/>
      <c r="M262" s="37">
        <f t="shared" si="109"/>
        <v>0</v>
      </c>
      <c r="N262" s="42"/>
      <c r="O262" s="37">
        <f t="shared" si="113"/>
        <v>0</v>
      </c>
      <c r="P262" s="37"/>
      <c r="Q262" s="37"/>
      <c r="R262" s="42"/>
      <c r="S262" s="37">
        <f t="shared" si="129"/>
        <v>0</v>
      </c>
      <c r="T262" s="37"/>
      <c r="U262" s="37"/>
      <c r="V262" s="42"/>
      <c r="W262" s="37">
        <f t="shared" si="114"/>
        <v>0</v>
      </c>
      <c r="X262" s="37"/>
      <c r="Y262" s="37"/>
      <c r="Z262" s="42"/>
      <c r="AA262" s="37">
        <f t="shared" si="130"/>
        <v>0</v>
      </c>
      <c r="AB262" s="37"/>
      <c r="AC262" s="37"/>
      <c r="AD262" s="13">
        <f t="shared" si="104"/>
        <v>0</v>
      </c>
      <c r="AE262" s="14">
        <v>0</v>
      </c>
      <c r="AF262" s="14">
        <f t="shared" si="106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5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9"/>
        <v>0</v>
      </c>
      <c r="N263" s="42"/>
      <c r="O263" s="37">
        <f>+N263*$E263*0.8</f>
        <v>0</v>
      </c>
      <c r="P263" s="37"/>
      <c r="Q263" s="37"/>
      <c r="R263" s="42"/>
      <c r="S263" s="37">
        <f t="shared" si="129"/>
        <v>0</v>
      </c>
      <c r="T263" s="37"/>
      <c r="U263" s="37"/>
      <c r="V263" s="42"/>
      <c r="W263" s="37">
        <f t="shared" si="114"/>
        <v>0</v>
      </c>
      <c r="X263" s="37"/>
      <c r="Y263" s="37"/>
      <c r="Z263" s="42"/>
      <c r="AA263" s="37">
        <f t="shared" si="130"/>
        <v>0</v>
      </c>
      <c r="AB263" s="37"/>
      <c r="AC263" s="37"/>
      <c r="AD263" s="13">
        <f t="shared" si="104"/>
        <v>1</v>
      </c>
      <c r="AE263" s="14">
        <v>1</v>
      </c>
      <c r="AF263" s="14">
        <f t="shared" si="106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5"/>
        <v>0</v>
      </c>
      <c r="H264" s="36"/>
      <c r="I264" s="37"/>
      <c r="J264" s="42"/>
      <c r="K264" s="37">
        <f t="shared" si="125"/>
        <v>0</v>
      </c>
      <c r="L264" s="42"/>
      <c r="M264" s="37">
        <f t="shared" si="109"/>
        <v>0</v>
      </c>
      <c r="N264" s="42"/>
      <c r="O264" s="37">
        <f t="shared" si="113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30"/>
        <v>0</v>
      </c>
      <c r="AB264" s="37"/>
      <c r="AC264" s="37"/>
      <c r="AD264" s="13">
        <f t="shared" ref="AD264:AD327" si="132">F264+H264+J264+L264+P264+T264+X264+AB264</f>
        <v>0</v>
      </c>
      <c r="AE264" s="14">
        <v>0</v>
      </c>
      <c r="AF264" s="14">
        <f t="shared" si="106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3">+F265*E265</f>
        <v>0</v>
      </c>
      <c r="H265" s="36"/>
      <c r="I265" s="37"/>
      <c r="J265" s="42"/>
      <c r="K265" s="37">
        <f t="shared" si="125"/>
        <v>0</v>
      </c>
      <c r="L265" s="42"/>
      <c r="M265" s="37">
        <f t="shared" si="109"/>
        <v>0</v>
      </c>
      <c r="N265" s="42"/>
      <c r="O265" s="37">
        <f t="shared" si="113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4"/>
        <v>0</v>
      </c>
      <c r="X265" s="37"/>
      <c r="Y265" s="37"/>
      <c r="Z265" s="42"/>
      <c r="AA265" s="37">
        <f t="shared" si="130"/>
        <v>0</v>
      </c>
      <c r="AB265" s="37"/>
      <c r="AC265" s="37"/>
      <c r="AD265" s="13">
        <f t="shared" si="132"/>
        <v>0</v>
      </c>
      <c r="AE265" s="14">
        <v>0</v>
      </c>
      <c r="AF265" s="14">
        <f t="shared" ref="AF265:AF328" si="134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3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9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4"/>
        <v>0</v>
      </c>
      <c r="X266" s="37"/>
      <c r="Y266" s="37"/>
      <c r="Z266" s="42"/>
      <c r="AA266" s="37">
        <f t="shared" si="130"/>
        <v>0</v>
      </c>
      <c r="AB266" s="37"/>
      <c r="AC266" s="37"/>
      <c r="AD266" s="13">
        <f t="shared" si="132"/>
        <v>1</v>
      </c>
      <c r="AE266" s="14">
        <v>1</v>
      </c>
      <c r="AF266" s="14">
        <f t="shared" si="134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3"/>
        <v>0</v>
      </c>
      <c r="H267" s="36"/>
      <c r="I267" s="37"/>
      <c r="J267" s="42"/>
      <c r="K267" s="37">
        <f t="shared" si="125"/>
        <v>0</v>
      </c>
      <c r="L267" s="42"/>
      <c r="M267" s="37">
        <f t="shared" si="109"/>
        <v>0</v>
      </c>
      <c r="N267" s="42"/>
      <c r="O267" s="37">
        <f t="shared" si="113"/>
        <v>0</v>
      </c>
      <c r="P267" s="37"/>
      <c r="Q267" s="37"/>
      <c r="R267" s="42"/>
      <c r="S267" s="37">
        <f t="shared" ref="S267:S274" si="135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30"/>
        <v>0</v>
      </c>
      <c r="AB267" s="37"/>
      <c r="AC267" s="37"/>
      <c r="AD267" s="13">
        <f t="shared" si="132"/>
        <v>0.5</v>
      </c>
      <c r="AE267" s="14">
        <v>0.4</v>
      </c>
      <c r="AF267" s="14">
        <f t="shared" si="134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3"/>
        <v>0</v>
      </c>
      <c r="H268" s="36"/>
      <c r="I268" s="37"/>
      <c r="J268" s="42"/>
      <c r="K268" s="37">
        <f t="shared" si="125"/>
        <v>0</v>
      </c>
      <c r="L268" s="42"/>
      <c r="M268" s="37">
        <f t="shared" si="109"/>
        <v>0</v>
      </c>
      <c r="N268" s="42"/>
      <c r="O268" s="37">
        <f t="shared" si="113"/>
        <v>0</v>
      </c>
      <c r="P268" s="37"/>
      <c r="Q268" s="37"/>
      <c r="R268" s="42"/>
      <c r="S268" s="37">
        <f t="shared" si="135"/>
        <v>0</v>
      </c>
      <c r="T268" s="37"/>
      <c r="U268" s="37"/>
      <c r="V268" s="42"/>
      <c r="W268" s="37">
        <f t="shared" si="114"/>
        <v>0</v>
      </c>
      <c r="X268" s="37"/>
      <c r="Y268" s="37"/>
      <c r="Z268" s="42"/>
      <c r="AA268" s="37">
        <f t="shared" si="130"/>
        <v>0</v>
      </c>
      <c r="AB268" s="37"/>
      <c r="AC268" s="37"/>
      <c r="AD268" s="13">
        <f t="shared" si="132"/>
        <v>0</v>
      </c>
      <c r="AE268" s="14">
        <v>0</v>
      </c>
      <c r="AF268" s="14">
        <f t="shared" si="134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3"/>
        <v>0</v>
      </c>
      <c r="H269" s="36"/>
      <c r="I269" s="37"/>
      <c r="J269" s="42"/>
      <c r="K269" s="37">
        <f t="shared" si="125"/>
        <v>0</v>
      </c>
      <c r="L269" s="42"/>
      <c r="M269" s="37">
        <f t="shared" si="109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5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30"/>
        <v>0</v>
      </c>
      <c r="AB269" s="37"/>
      <c r="AC269" s="37"/>
      <c r="AD269" s="13">
        <f t="shared" si="132"/>
        <v>1</v>
      </c>
      <c r="AE269" s="14">
        <v>1</v>
      </c>
      <c r="AF269" s="14">
        <f t="shared" si="134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3"/>
        <v>0</v>
      </c>
      <c r="H270" s="36"/>
      <c r="I270" s="37"/>
      <c r="J270" s="42"/>
      <c r="K270" s="37">
        <f t="shared" si="125"/>
        <v>0</v>
      </c>
      <c r="L270" s="42"/>
      <c r="M270" s="37">
        <f t="shared" ref="M270:M274" si="136">+L270*$E270</f>
        <v>0</v>
      </c>
      <c r="N270" s="42"/>
      <c r="O270" s="37">
        <f t="shared" si="113"/>
        <v>0</v>
      </c>
      <c r="P270" s="37"/>
      <c r="Q270" s="37"/>
      <c r="R270" s="42"/>
      <c r="S270" s="37">
        <f t="shared" si="135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2"/>
        <v>0</v>
      </c>
      <c r="AE270" s="14">
        <v>0</v>
      </c>
      <c r="AF270" s="14">
        <f t="shared" si="134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3"/>
        <v>0</v>
      </c>
      <c r="H271" s="36"/>
      <c r="I271" s="37"/>
      <c r="J271" s="42"/>
      <c r="K271" s="37">
        <f t="shared" si="125"/>
        <v>0</v>
      </c>
      <c r="L271" s="42"/>
      <c r="M271" s="37">
        <f t="shared" si="136"/>
        <v>0</v>
      </c>
      <c r="N271" s="42"/>
      <c r="O271" s="37">
        <f t="shared" si="113"/>
        <v>0</v>
      </c>
      <c r="P271" s="37"/>
      <c r="Q271" s="37"/>
      <c r="R271" s="42"/>
      <c r="S271" s="37">
        <f t="shared" si="135"/>
        <v>0</v>
      </c>
      <c r="T271" s="37"/>
      <c r="U271" s="37"/>
      <c r="V271" s="42"/>
      <c r="W271" s="37">
        <f t="shared" si="114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2"/>
        <v>0</v>
      </c>
      <c r="AE271" s="14">
        <v>0</v>
      </c>
      <c r="AF271" s="14">
        <f t="shared" si="134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3"/>
        <v>0</v>
      </c>
      <c r="H272" s="36"/>
      <c r="I272" s="37"/>
      <c r="J272" s="42"/>
      <c r="K272" s="37">
        <f t="shared" si="125"/>
        <v>0</v>
      </c>
      <c r="L272" s="42">
        <v>1</v>
      </c>
      <c r="M272" s="37">
        <f>+L272*$E272*0.8</f>
        <v>3100000</v>
      </c>
      <c r="N272" s="42"/>
      <c r="O272" s="37">
        <f t="shared" si="113"/>
        <v>0</v>
      </c>
      <c r="P272" s="37"/>
      <c r="Q272" s="37"/>
      <c r="R272" s="42"/>
      <c r="S272" s="37">
        <f t="shared" si="135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2"/>
        <v>1</v>
      </c>
      <c r="AE272" s="14">
        <v>1</v>
      </c>
      <c r="AF272" s="14">
        <f t="shared" si="134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3"/>
        <v>0</v>
      </c>
      <c r="H273" s="36"/>
      <c r="I273" s="37"/>
      <c r="J273" s="42"/>
      <c r="K273" s="37">
        <f t="shared" si="125"/>
        <v>0</v>
      </c>
      <c r="L273" s="42"/>
      <c r="M273" s="37">
        <f t="shared" si="136"/>
        <v>0</v>
      </c>
      <c r="N273" s="42"/>
      <c r="O273" s="37">
        <f t="shared" si="113"/>
        <v>0</v>
      </c>
      <c r="P273" s="37"/>
      <c r="Q273" s="37"/>
      <c r="R273" s="42"/>
      <c r="S273" s="37">
        <f t="shared" si="135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2"/>
        <v>0</v>
      </c>
      <c r="AE273" s="14">
        <v>0</v>
      </c>
      <c r="AF273" s="14">
        <f t="shared" si="134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3"/>
        <v>0</v>
      </c>
      <c r="H274" s="36"/>
      <c r="I274" s="37"/>
      <c r="J274" s="42"/>
      <c r="K274" s="37">
        <f t="shared" si="125"/>
        <v>0</v>
      </c>
      <c r="L274" s="42"/>
      <c r="M274" s="37">
        <f t="shared" si="136"/>
        <v>0</v>
      </c>
      <c r="N274" s="42"/>
      <c r="O274" s="37">
        <f t="shared" si="113"/>
        <v>0</v>
      </c>
      <c r="P274" s="37"/>
      <c r="Q274" s="37"/>
      <c r="R274" s="42"/>
      <c r="S274" s="37">
        <f t="shared" si="135"/>
        <v>0</v>
      </c>
      <c r="T274" s="37"/>
      <c r="U274" s="37"/>
      <c r="V274" s="42"/>
      <c r="W274" s="37">
        <f t="shared" si="114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2"/>
        <v>0</v>
      </c>
      <c r="AE274" s="14">
        <v>0</v>
      </c>
      <c r="AF274" s="14">
        <f t="shared" si="134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3"/>
        <v>0</v>
      </c>
      <c r="H275" s="36"/>
      <c r="I275" s="37">
        <f>+H275*E275*0.8</f>
        <v>0</v>
      </c>
      <c r="J275" s="42"/>
      <c r="K275" s="37">
        <f t="shared" si="125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4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2"/>
        <v>0</v>
      </c>
      <c r="AE275" s="14">
        <v>0</v>
      </c>
      <c r="AF275" s="14">
        <f t="shared" si="134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3"/>
        <v>0</v>
      </c>
      <c r="H276" s="36"/>
      <c r="I276" s="37"/>
      <c r="J276" s="42"/>
      <c r="K276" s="37">
        <f t="shared" si="125"/>
        <v>0</v>
      </c>
      <c r="L276" s="42"/>
      <c r="M276" s="37">
        <f>+L276*$E276</f>
        <v>0</v>
      </c>
      <c r="N276" s="42"/>
      <c r="O276" s="37">
        <f t="shared" si="113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2"/>
        <v>0</v>
      </c>
      <c r="AE276" s="14">
        <v>0</v>
      </c>
      <c r="AF276" s="14">
        <f t="shared" si="134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3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3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4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2"/>
        <v>1</v>
      </c>
      <c r="AE277" s="14">
        <v>1</v>
      </c>
      <c r="AF277" s="14">
        <f t="shared" si="134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3"/>
        <v>0</v>
      </c>
      <c r="H278" s="36"/>
      <c r="I278" s="37"/>
      <c r="J278" s="42"/>
      <c r="K278" s="37">
        <f t="shared" ref="K278:K291" si="137">+J278*$E278</f>
        <v>0</v>
      </c>
      <c r="L278" s="42"/>
      <c r="M278" s="37">
        <f>+L278*$E278</f>
        <v>0</v>
      </c>
      <c r="N278" s="42"/>
      <c r="O278" s="37">
        <f t="shared" si="113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2"/>
        <v>0</v>
      </c>
      <c r="AE278" s="14">
        <v>0</v>
      </c>
      <c r="AF278" s="14">
        <f t="shared" si="134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3"/>
        <v>0</v>
      </c>
      <c r="H279" s="36"/>
      <c r="I279" s="37">
        <f>+H279*E279*0.8</f>
        <v>0</v>
      </c>
      <c r="J279" s="42"/>
      <c r="K279" s="37">
        <f t="shared" si="137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4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2"/>
        <v>1</v>
      </c>
      <c r="AE279" s="14">
        <v>1</v>
      </c>
      <c r="AF279" s="14">
        <f t="shared" si="134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3"/>
        <v>0</v>
      </c>
      <c r="H280" s="36"/>
      <c r="I280" s="37"/>
      <c r="J280" s="42"/>
      <c r="K280" s="37">
        <f t="shared" si="137"/>
        <v>0</v>
      </c>
      <c r="L280" s="42"/>
      <c r="M280" s="37">
        <f>+L280*$E280</f>
        <v>0</v>
      </c>
      <c r="N280" s="42"/>
      <c r="O280" s="37">
        <f t="shared" ref="O280:O333" si="138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2"/>
        <v>0</v>
      </c>
      <c r="AE280" s="14">
        <v>0</v>
      </c>
      <c r="AF280" s="14">
        <f t="shared" si="134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3"/>
        <v>0</v>
      </c>
      <c r="H281" s="36"/>
      <c r="I281" s="37"/>
      <c r="J281" s="42"/>
      <c r="K281" s="37">
        <f t="shared" si="137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2"/>
        <v>1</v>
      </c>
      <c r="AE281" s="14">
        <v>1</v>
      </c>
      <c r="AF281" s="14">
        <f t="shared" si="134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3"/>
        <v>0</v>
      </c>
      <c r="H282" s="36"/>
      <c r="I282" s="37"/>
      <c r="J282" s="42"/>
      <c r="K282" s="37">
        <f t="shared" si="137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2"/>
        <v>0</v>
      </c>
      <c r="AE282" s="15">
        <v>0</v>
      </c>
      <c r="AF282" s="14">
        <f t="shared" si="134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3"/>
        <v>0</v>
      </c>
      <c r="H283" s="36"/>
      <c r="I283" s="37"/>
      <c r="J283" s="42"/>
      <c r="K283" s="37">
        <f t="shared" si="137"/>
        <v>0</v>
      </c>
      <c r="L283" s="42"/>
      <c r="M283" s="37">
        <f>+L283*$E283</f>
        <v>0</v>
      </c>
      <c r="N283" s="42"/>
      <c r="O283" s="37">
        <f t="shared" si="138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2"/>
        <v>0</v>
      </c>
      <c r="AE283" s="14">
        <v>0</v>
      </c>
      <c r="AF283" s="14">
        <f t="shared" si="134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3"/>
        <v>0</v>
      </c>
      <c r="H284" s="36"/>
      <c r="I284" s="37"/>
      <c r="J284" s="42"/>
      <c r="K284" s="37">
        <f t="shared" si="137"/>
        <v>0</v>
      </c>
      <c r="L284" s="42"/>
      <c r="M284" s="37">
        <f>+L284*$E284</f>
        <v>0</v>
      </c>
      <c r="N284" s="42"/>
      <c r="O284" s="37">
        <f t="shared" si="138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2"/>
        <v>0</v>
      </c>
      <c r="AE284" s="14">
        <v>0</v>
      </c>
      <c r="AF284" s="14">
        <f t="shared" si="134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3"/>
        <v>0</v>
      </c>
      <c r="H285" s="36"/>
      <c r="I285" s="37"/>
      <c r="J285" s="42"/>
      <c r="K285" s="37">
        <f t="shared" si="137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9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2"/>
        <v>1</v>
      </c>
      <c r="AE285" s="15">
        <v>1</v>
      </c>
      <c r="AF285" s="14">
        <f t="shared" si="134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3"/>
        <v>0</v>
      </c>
      <c r="H286" s="36"/>
      <c r="I286" s="37"/>
      <c r="J286" s="42"/>
      <c r="K286" s="37">
        <f t="shared" si="137"/>
        <v>0</v>
      </c>
      <c r="L286" s="42"/>
      <c r="M286" s="37">
        <f>+L286*$E286</f>
        <v>0</v>
      </c>
      <c r="N286" s="42"/>
      <c r="O286" s="37">
        <f t="shared" si="138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2"/>
        <v>0</v>
      </c>
      <c r="AE286" s="14">
        <v>0</v>
      </c>
      <c r="AF286" s="14">
        <f t="shared" si="134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3"/>
        <v>0</v>
      </c>
      <c r="H287" s="36"/>
      <c r="I287" s="37"/>
      <c r="J287" s="42"/>
      <c r="K287" s="37">
        <f t="shared" si="137"/>
        <v>0</v>
      </c>
      <c r="L287" s="42"/>
      <c r="M287" s="37">
        <f>+L287*$E287</f>
        <v>0</v>
      </c>
      <c r="N287" s="42"/>
      <c r="O287" s="37">
        <f t="shared" si="138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9"/>
        <v>0</v>
      </c>
      <c r="X287" s="37"/>
      <c r="Y287" s="37"/>
      <c r="Z287" s="42"/>
      <c r="AA287" s="37">
        <f t="shared" ref="AA287:AA302" si="140">+Z287*E287</f>
        <v>0</v>
      </c>
      <c r="AB287" s="37"/>
      <c r="AC287" s="37"/>
      <c r="AD287" s="13">
        <f t="shared" si="132"/>
        <v>0</v>
      </c>
      <c r="AE287" s="14">
        <v>0</v>
      </c>
      <c r="AF287" s="14">
        <f t="shared" si="134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3"/>
        <v>0</v>
      </c>
      <c r="H288" s="36"/>
      <c r="I288" s="37"/>
      <c r="J288" s="42"/>
      <c r="K288" s="37">
        <f t="shared" si="137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9"/>
        <v>0</v>
      </c>
      <c r="X288" s="37"/>
      <c r="Y288" s="37"/>
      <c r="Z288" s="42"/>
      <c r="AA288" s="37">
        <f t="shared" si="140"/>
        <v>0</v>
      </c>
      <c r="AB288" s="37"/>
      <c r="AC288" s="37"/>
      <c r="AD288" s="13">
        <f t="shared" si="132"/>
        <v>1</v>
      </c>
      <c r="AE288" s="14">
        <v>1</v>
      </c>
      <c r="AF288" s="14">
        <f t="shared" si="134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3"/>
        <v>0</v>
      </c>
      <c r="H289" s="36"/>
      <c r="I289" s="37"/>
      <c r="J289" s="42"/>
      <c r="K289" s="37">
        <f t="shared" si="137"/>
        <v>0</v>
      </c>
      <c r="L289" s="42"/>
      <c r="M289" s="37">
        <f>+L289*$E289*0.8</f>
        <v>0</v>
      </c>
      <c r="N289" s="42"/>
      <c r="O289" s="37">
        <f t="shared" si="138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9"/>
        <v>0</v>
      </c>
      <c r="X289" s="37"/>
      <c r="Y289" s="37"/>
      <c r="Z289" s="42"/>
      <c r="AA289" s="37">
        <f t="shared" si="140"/>
        <v>0</v>
      </c>
      <c r="AB289" s="37"/>
      <c r="AC289" s="37"/>
      <c r="AD289" s="13">
        <f t="shared" si="132"/>
        <v>0.1</v>
      </c>
      <c r="AE289" s="15">
        <v>0.1</v>
      </c>
      <c r="AF289" s="14">
        <f t="shared" si="134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3"/>
        <v>0</v>
      </c>
      <c r="H290" s="36"/>
      <c r="I290" s="37"/>
      <c r="J290" s="42"/>
      <c r="K290" s="37">
        <f t="shared" si="137"/>
        <v>0</v>
      </c>
      <c r="L290" s="42"/>
      <c r="M290" s="37">
        <f>+L290*$E290</f>
        <v>0</v>
      </c>
      <c r="N290" s="42"/>
      <c r="O290" s="37">
        <f t="shared" si="138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40"/>
        <v>0</v>
      </c>
      <c r="AB290" s="37"/>
      <c r="AC290" s="37"/>
      <c r="AD290" s="13">
        <f t="shared" si="132"/>
        <v>0.3</v>
      </c>
      <c r="AE290" s="14">
        <v>0.2</v>
      </c>
      <c r="AF290" s="14">
        <f t="shared" si="134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3"/>
        <v>0</v>
      </c>
      <c r="H291" s="36"/>
      <c r="I291" s="37"/>
      <c r="J291" s="42"/>
      <c r="K291" s="37">
        <f t="shared" si="137"/>
        <v>0</v>
      </c>
      <c r="L291" s="42"/>
      <c r="M291" s="37">
        <f>+L291*$E291</f>
        <v>0</v>
      </c>
      <c r="N291" s="42"/>
      <c r="O291" s="37">
        <f t="shared" si="138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40"/>
        <v>0</v>
      </c>
      <c r="AB291" s="37"/>
      <c r="AC291" s="37"/>
      <c r="AD291" s="13">
        <f t="shared" si="132"/>
        <v>0</v>
      </c>
      <c r="AE291" s="14">
        <v>0</v>
      </c>
      <c r="AF291" s="14">
        <f t="shared" si="134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3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40"/>
        <v>0</v>
      </c>
      <c r="AB292" s="34"/>
      <c r="AC292" s="34"/>
      <c r="AD292" s="13">
        <f t="shared" si="132"/>
        <v>0</v>
      </c>
      <c r="AE292" s="14">
        <v>0</v>
      </c>
      <c r="AF292" s="14">
        <f t="shared" si="134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3"/>
        <v>0</v>
      </c>
      <c r="H293" s="36"/>
      <c r="I293" s="37"/>
      <c r="J293" s="42"/>
      <c r="K293" s="37">
        <f t="shared" ref="K293:K299" si="141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9"/>
        <v>0</v>
      </c>
      <c r="X293" s="37"/>
      <c r="Y293" s="37"/>
      <c r="Z293" s="42"/>
      <c r="AA293" s="37">
        <f t="shared" si="140"/>
        <v>0</v>
      </c>
      <c r="AB293" s="37"/>
      <c r="AC293" s="37"/>
      <c r="AD293" s="13">
        <f t="shared" si="132"/>
        <v>0</v>
      </c>
      <c r="AE293" s="14">
        <v>0</v>
      </c>
      <c r="AF293" s="14">
        <f t="shared" si="134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3"/>
        <v>0</v>
      </c>
      <c r="H294" s="36"/>
      <c r="I294" s="37"/>
      <c r="J294" s="42"/>
      <c r="K294" s="37">
        <f t="shared" si="141"/>
        <v>0</v>
      </c>
      <c r="L294" s="42"/>
      <c r="M294" s="37">
        <f>+L294*$E294</f>
        <v>0</v>
      </c>
      <c r="N294" s="42"/>
      <c r="O294" s="37">
        <f t="shared" si="138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40"/>
        <v>0</v>
      </c>
      <c r="AB294" s="37"/>
      <c r="AC294" s="37"/>
      <c r="AD294" s="13">
        <f t="shared" si="132"/>
        <v>0</v>
      </c>
      <c r="AE294" s="14">
        <v>0</v>
      </c>
      <c r="AF294" s="14">
        <f t="shared" si="134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3"/>
        <v>0</v>
      </c>
      <c r="H295" s="36"/>
      <c r="I295" s="37"/>
      <c r="J295" s="42"/>
      <c r="K295" s="37">
        <f t="shared" si="141"/>
        <v>0</v>
      </c>
      <c r="L295" s="42"/>
      <c r="M295" s="37">
        <f>+L295*$E295</f>
        <v>0</v>
      </c>
      <c r="N295" s="42"/>
      <c r="O295" s="37">
        <f t="shared" si="138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9"/>
        <v>0</v>
      </c>
      <c r="X295" s="37"/>
      <c r="Y295" s="37"/>
      <c r="Z295" s="42"/>
      <c r="AA295" s="37">
        <f t="shared" si="140"/>
        <v>0</v>
      </c>
      <c r="AB295" s="37"/>
      <c r="AC295" s="37"/>
      <c r="AD295" s="13">
        <f t="shared" si="132"/>
        <v>0</v>
      </c>
      <c r="AE295" s="14">
        <v>0</v>
      </c>
      <c r="AF295" s="14">
        <f t="shared" si="134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3"/>
        <v>0</v>
      </c>
      <c r="H296" s="36">
        <v>1</v>
      </c>
      <c r="I296" s="37">
        <f>+H296*$E296*0.8</f>
        <v>7452000</v>
      </c>
      <c r="J296" s="42"/>
      <c r="K296" s="37">
        <f t="shared" si="141"/>
        <v>0</v>
      </c>
      <c r="L296" s="42"/>
      <c r="M296" s="37">
        <f>+L296*$E296*0.8</f>
        <v>0</v>
      </c>
      <c r="N296" s="42"/>
      <c r="O296" s="37">
        <f t="shared" si="138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9"/>
        <v>0</v>
      </c>
      <c r="X296" s="37"/>
      <c r="Y296" s="37"/>
      <c r="Z296" s="42"/>
      <c r="AA296" s="37">
        <f t="shared" si="140"/>
        <v>0</v>
      </c>
      <c r="AB296" s="37"/>
      <c r="AC296" s="37"/>
      <c r="AD296" s="13">
        <f t="shared" si="132"/>
        <v>1</v>
      </c>
      <c r="AE296" s="14">
        <v>1</v>
      </c>
      <c r="AF296" s="14">
        <f t="shared" si="134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3"/>
        <v>0</v>
      </c>
      <c r="H297" s="36"/>
      <c r="I297" s="37"/>
      <c r="J297" s="42"/>
      <c r="K297" s="37">
        <f t="shared" si="141"/>
        <v>0</v>
      </c>
      <c r="L297" s="42"/>
      <c r="M297" s="37">
        <f>+L297*$E297</f>
        <v>0</v>
      </c>
      <c r="N297" s="42"/>
      <c r="O297" s="37">
        <f t="shared" si="138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40"/>
        <v>0</v>
      </c>
      <c r="AB297" s="37"/>
      <c r="AC297" s="37"/>
      <c r="AD297" s="13">
        <f t="shared" si="132"/>
        <v>0</v>
      </c>
      <c r="AE297" s="14">
        <v>0</v>
      </c>
      <c r="AF297" s="14">
        <f t="shared" si="134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3"/>
        <v>0</v>
      </c>
      <c r="H298" s="36">
        <v>1</v>
      </c>
      <c r="I298" s="37">
        <f>+H298*$E298*0.8</f>
        <v>8492000</v>
      </c>
      <c r="J298" s="42"/>
      <c r="K298" s="37">
        <f t="shared" si="141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9"/>
        <v>0</v>
      </c>
      <c r="X298" s="37"/>
      <c r="Y298" s="37"/>
      <c r="Z298" s="42"/>
      <c r="AA298" s="37">
        <f t="shared" si="140"/>
        <v>0</v>
      </c>
      <c r="AB298" s="37"/>
      <c r="AC298" s="37"/>
      <c r="AD298" s="13">
        <f t="shared" si="132"/>
        <v>1</v>
      </c>
      <c r="AE298" s="14">
        <v>1</v>
      </c>
      <c r="AF298" s="14">
        <f t="shared" si="134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3"/>
        <v>0</v>
      </c>
      <c r="H299" s="36"/>
      <c r="I299" s="37"/>
      <c r="J299" s="42"/>
      <c r="K299" s="37">
        <f t="shared" si="141"/>
        <v>0</v>
      </c>
      <c r="L299" s="42"/>
      <c r="M299" s="37">
        <f>+L299*$E299</f>
        <v>0</v>
      </c>
      <c r="N299" s="42"/>
      <c r="O299" s="37">
        <f t="shared" si="138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40"/>
        <v>0</v>
      </c>
      <c r="AB299" s="37"/>
      <c r="AC299" s="37"/>
      <c r="AD299" s="13">
        <f t="shared" si="132"/>
        <v>0</v>
      </c>
      <c r="AE299" s="14">
        <v>0</v>
      </c>
      <c r="AF299" s="14">
        <f t="shared" si="134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3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9"/>
        <v>0</v>
      </c>
      <c r="X300" s="37"/>
      <c r="Y300" s="37"/>
      <c r="Z300" s="42"/>
      <c r="AA300" s="37">
        <f t="shared" si="140"/>
        <v>0</v>
      </c>
      <c r="AB300" s="37"/>
      <c r="AC300" s="37"/>
      <c r="AD300" s="13">
        <f t="shared" si="132"/>
        <v>1</v>
      </c>
      <c r="AE300" s="14">
        <v>1</v>
      </c>
      <c r="AF300" s="14">
        <f t="shared" si="134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3"/>
        <v>0</v>
      </c>
      <c r="H301" s="36"/>
      <c r="I301" s="37"/>
      <c r="J301" s="42"/>
      <c r="K301" s="37">
        <f t="shared" ref="K301:K309" si="142">+J301*$E301</f>
        <v>0</v>
      </c>
      <c r="L301" s="42"/>
      <c r="M301" s="37">
        <f>+L301*$E301</f>
        <v>0</v>
      </c>
      <c r="N301" s="42"/>
      <c r="O301" s="37">
        <f t="shared" si="138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40"/>
        <v>0</v>
      </c>
      <c r="AB301" s="37"/>
      <c r="AC301" s="37"/>
      <c r="AD301" s="13">
        <f t="shared" si="132"/>
        <v>0</v>
      </c>
      <c r="AE301" s="14">
        <v>0</v>
      </c>
      <c r="AF301" s="14">
        <f t="shared" si="134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3"/>
        <v>0</v>
      </c>
      <c r="H302" s="36"/>
      <c r="I302" s="37">
        <f>+H302*$E302</f>
        <v>0</v>
      </c>
      <c r="J302" s="42"/>
      <c r="K302" s="37">
        <f t="shared" si="142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9"/>
        <v>0</v>
      </c>
      <c r="X302" s="37"/>
      <c r="Y302" s="37"/>
      <c r="Z302" s="42"/>
      <c r="AA302" s="37">
        <f t="shared" si="140"/>
        <v>0</v>
      </c>
      <c r="AB302" s="37"/>
      <c r="AC302" s="37"/>
      <c r="AD302" s="13">
        <f t="shared" si="132"/>
        <v>1</v>
      </c>
      <c r="AE302" s="14">
        <v>1</v>
      </c>
      <c r="AF302" s="14">
        <f t="shared" si="134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3"/>
        <v>0</v>
      </c>
      <c r="H303" s="36"/>
      <c r="I303" s="37"/>
      <c r="J303" s="42"/>
      <c r="K303" s="37">
        <f t="shared" si="142"/>
        <v>0</v>
      </c>
      <c r="L303" s="42"/>
      <c r="M303" s="37">
        <f>+L303*$E303</f>
        <v>0</v>
      </c>
      <c r="N303" s="42"/>
      <c r="O303" s="37">
        <f t="shared" si="138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2"/>
        <v>0</v>
      </c>
      <c r="AE303" s="14">
        <v>0</v>
      </c>
      <c r="AF303" s="14">
        <f t="shared" si="134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3"/>
        <v>0</v>
      </c>
      <c r="H304" s="36"/>
      <c r="I304" s="37"/>
      <c r="J304" s="42"/>
      <c r="K304" s="37">
        <f t="shared" si="142"/>
        <v>0</v>
      </c>
      <c r="L304" s="42"/>
      <c r="M304" s="37">
        <f>+L304*$E304</f>
        <v>0</v>
      </c>
      <c r="N304" s="42"/>
      <c r="O304" s="37">
        <f t="shared" si="138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9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2"/>
        <v>0</v>
      </c>
      <c r="AE304" s="14">
        <v>0</v>
      </c>
      <c r="AF304" s="14">
        <f t="shared" si="134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3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9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2"/>
        <v>1</v>
      </c>
      <c r="AE305" s="14">
        <v>1</v>
      </c>
      <c r="AF305" s="14">
        <f t="shared" si="134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3"/>
        <v>0</v>
      </c>
      <c r="H306" s="36"/>
      <c r="I306" s="37"/>
      <c r="J306" s="42"/>
      <c r="K306" s="37">
        <f t="shared" si="142"/>
        <v>0</v>
      </c>
      <c r="L306" s="42"/>
      <c r="M306" s="37">
        <f>+L306*$E306</f>
        <v>0</v>
      </c>
      <c r="N306" s="42"/>
      <c r="O306" s="37">
        <f t="shared" si="138"/>
        <v>0</v>
      </c>
      <c r="P306" s="37"/>
      <c r="Q306" s="37"/>
      <c r="R306" s="42"/>
      <c r="S306" s="37">
        <f t="shared" ref="S306:S311" si="143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2"/>
        <v>0</v>
      </c>
      <c r="AE306" s="14">
        <v>0</v>
      </c>
      <c r="AF306" s="14">
        <f t="shared" si="134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3"/>
        <v>0</v>
      </c>
      <c r="H307" s="36"/>
      <c r="I307" s="37">
        <f>+H307*$E307</f>
        <v>0</v>
      </c>
      <c r="J307" s="42"/>
      <c r="K307" s="37">
        <f t="shared" si="142"/>
        <v>0</v>
      </c>
      <c r="L307" s="42">
        <v>1</v>
      </c>
      <c r="M307" s="37">
        <f>+L307*$E307*0.8</f>
        <v>460000</v>
      </c>
      <c r="N307" s="42"/>
      <c r="O307" s="37">
        <f t="shared" si="138"/>
        <v>0</v>
      </c>
      <c r="P307" s="37"/>
      <c r="Q307" s="37"/>
      <c r="R307" s="42"/>
      <c r="S307" s="37">
        <f t="shared" si="143"/>
        <v>0</v>
      </c>
      <c r="T307" s="37"/>
      <c r="U307" s="37"/>
      <c r="V307" s="42"/>
      <c r="W307" s="37">
        <f t="shared" si="139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2"/>
        <v>1</v>
      </c>
      <c r="AE307" s="14">
        <v>1</v>
      </c>
      <c r="AF307" s="14">
        <f t="shared" si="134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3"/>
        <v>0</v>
      </c>
      <c r="H308" s="36"/>
      <c r="I308" s="37"/>
      <c r="J308" s="42"/>
      <c r="K308" s="37">
        <f t="shared" si="142"/>
        <v>0</v>
      </c>
      <c r="L308" s="42"/>
      <c r="M308" s="37">
        <f t="shared" ref="M308:M333" si="144">+L308*$E308</f>
        <v>0</v>
      </c>
      <c r="N308" s="42"/>
      <c r="O308" s="37">
        <f t="shared" si="138"/>
        <v>0</v>
      </c>
      <c r="P308" s="37"/>
      <c r="Q308" s="37"/>
      <c r="R308" s="42"/>
      <c r="S308" s="37">
        <f t="shared" si="143"/>
        <v>0</v>
      </c>
      <c r="T308" s="37"/>
      <c r="U308" s="37"/>
      <c r="V308" s="42"/>
      <c r="W308" s="37">
        <f t="shared" si="139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2"/>
        <v>0</v>
      </c>
      <c r="AE308" s="14">
        <v>0</v>
      </c>
      <c r="AF308" s="14">
        <f t="shared" si="134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3"/>
        <v>0</v>
      </c>
      <c r="H309" s="36"/>
      <c r="I309" s="37"/>
      <c r="J309" s="42"/>
      <c r="K309" s="37">
        <f t="shared" si="142"/>
        <v>0</v>
      </c>
      <c r="L309" s="42"/>
      <c r="M309" s="37">
        <f t="shared" si="144"/>
        <v>0</v>
      </c>
      <c r="N309" s="42"/>
      <c r="O309" s="37">
        <f t="shared" si="138"/>
        <v>0</v>
      </c>
      <c r="P309" s="37"/>
      <c r="Q309" s="37"/>
      <c r="R309" s="42"/>
      <c r="S309" s="37">
        <f t="shared" si="143"/>
        <v>0</v>
      </c>
      <c r="T309" s="37"/>
      <c r="U309" s="37"/>
      <c r="V309" s="42"/>
      <c r="W309" s="37">
        <f t="shared" si="139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2"/>
        <v>0</v>
      </c>
      <c r="AE309" s="14">
        <v>0</v>
      </c>
      <c r="AF309" s="14">
        <f t="shared" si="134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3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3"/>
        <v>0</v>
      </c>
      <c r="T310" s="37"/>
      <c r="U310" s="37"/>
      <c r="V310" s="42"/>
      <c r="W310" s="37">
        <f t="shared" si="139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2"/>
        <v>1</v>
      </c>
      <c r="AE310" s="14">
        <v>1</v>
      </c>
      <c r="AF310" s="14">
        <f t="shared" si="134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3"/>
        <v>0</v>
      </c>
      <c r="H311" s="36"/>
      <c r="I311" s="37"/>
      <c r="J311" s="42"/>
      <c r="K311" s="37">
        <f t="shared" ref="K311:K317" si="145">+J311*$E311</f>
        <v>0</v>
      </c>
      <c r="L311" s="42"/>
      <c r="M311" s="37">
        <f t="shared" si="144"/>
        <v>0</v>
      </c>
      <c r="N311" s="42"/>
      <c r="O311" s="37">
        <f t="shared" si="138"/>
        <v>0</v>
      </c>
      <c r="P311" s="37"/>
      <c r="Q311" s="37"/>
      <c r="R311" s="42"/>
      <c r="S311" s="37">
        <f t="shared" si="143"/>
        <v>0</v>
      </c>
      <c r="T311" s="37"/>
      <c r="U311" s="37"/>
      <c r="V311" s="42"/>
      <c r="W311" s="37">
        <f t="shared" si="139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2"/>
        <v>0</v>
      </c>
      <c r="AE311" s="14">
        <v>0</v>
      </c>
      <c r="AF311" s="14">
        <f t="shared" si="134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3"/>
        <v>0</v>
      </c>
      <c r="H312" s="36"/>
      <c r="I312" s="37"/>
      <c r="J312" s="42"/>
      <c r="K312" s="37">
        <f t="shared" si="145"/>
        <v>0</v>
      </c>
      <c r="L312" s="42"/>
      <c r="M312" s="37">
        <f t="shared" si="144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9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2"/>
        <v>0</v>
      </c>
      <c r="AE312" s="15">
        <v>0</v>
      </c>
      <c r="AF312" s="14">
        <f t="shared" si="134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3"/>
        <v>0</v>
      </c>
      <c r="H313" s="36"/>
      <c r="I313" s="37"/>
      <c r="J313" s="42"/>
      <c r="K313" s="37">
        <f t="shared" si="145"/>
        <v>0</v>
      </c>
      <c r="L313" s="42"/>
      <c r="M313" s="37">
        <f t="shared" si="144"/>
        <v>0</v>
      </c>
      <c r="N313" s="42"/>
      <c r="O313" s="37">
        <f t="shared" si="138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9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2"/>
        <v>0</v>
      </c>
      <c r="AE313" s="14">
        <v>0</v>
      </c>
      <c r="AF313" s="14">
        <f t="shared" si="134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3"/>
        <v>0</v>
      </c>
      <c r="H314" s="36"/>
      <c r="I314" s="37"/>
      <c r="J314" s="42"/>
      <c r="K314" s="37">
        <f t="shared" si="145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9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2"/>
        <v>1</v>
      </c>
      <c r="AE314" s="14">
        <v>1</v>
      </c>
      <c r="AF314" s="14">
        <f t="shared" si="134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3"/>
        <v>0</v>
      </c>
      <c r="H315" s="36"/>
      <c r="I315" s="37"/>
      <c r="J315" s="42"/>
      <c r="K315" s="37">
        <f t="shared" si="145"/>
        <v>0</v>
      </c>
      <c r="L315" s="42"/>
      <c r="M315" s="37">
        <f t="shared" si="144"/>
        <v>0</v>
      </c>
      <c r="N315" s="42"/>
      <c r="O315" s="37">
        <f t="shared" si="138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9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2"/>
        <v>0</v>
      </c>
      <c r="AE315" s="14">
        <v>0</v>
      </c>
      <c r="AF315" s="14">
        <f t="shared" si="134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3"/>
        <v>0</v>
      </c>
      <c r="H316" s="36"/>
      <c r="I316" s="37"/>
      <c r="J316" s="42"/>
      <c r="K316" s="37">
        <f t="shared" si="145"/>
        <v>0</v>
      </c>
      <c r="L316" s="42"/>
      <c r="M316" s="37">
        <f t="shared" si="144"/>
        <v>0</v>
      </c>
      <c r="N316" s="42"/>
      <c r="O316" s="37">
        <f t="shared" si="138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9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2"/>
        <v>0</v>
      </c>
      <c r="AE316" s="14">
        <v>0</v>
      </c>
      <c r="AF316" s="14">
        <f t="shared" si="134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3"/>
        <v>0</v>
      </c>
      <c r="H317" s="36"/>
      <c r="I317" s="37"/>
      <c r="J317" s="42"/>
      <c r="K317" s="37">
        <f t="shared" si="145"/>
        <v>0</v>
      </c>
      <c r="L317" s="42"/>
      <c r="M317" s="37">
        <f t="shared" si="144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9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2"/>
        <v>0</v>
      </c>
      <c r="AE317" s="15">
        <v>0</v>
      </c>
      <c r="AF317" s="14">
        <f t="shared" si="134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3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9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2"/>
        <v>1</v>
      </c>
      <c r="AE318" s="14">
        <v>1</v>
      </c>
      <c r="AF318" s="14">
        <f t="shared" si="134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3"/>
        <v>0</v>
      </c>
      <c r="H319" s="36"/>
      <c r="I319" s="37"/>
      <c r="J319" s="42"/>
      <c r="K319" s="37">
        <f t="shared" ref="K319:K333" si="146">+J319*$E319</f>
        <v>0</v>
      </c>
      <c r="L319" s="42"/>
      <c r="M319" s="37">
        <f t="shared" si="144"/>
        <v>0</v>
      </c>
      <c r="N319" s="42"/>
      <c r="O319" s="37">
        <f t="shared" si="138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9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2"/>
        <v>0</v>
      </c>
      <c r="AE319" s="14">
        <v>0</v>
      </c>
      <c r="AF319" s="14">
        <f t="shared" si="134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3"/>
        <v>0</v>
      </c>
      <c r="H320" s="36"/>
      <c r="I320" s="37"/>
      <c r="J320" s="42"/>
      <c r="K320" s="37">
        <f t="shared" si="146"/>
        <v>0</v>
      </c>
      <c r="L320" s="42"/>
      <c r="M320" s="37">
        <f t="shared" si="144"/>
        <v>0</v>
      </c>
      <c r="N320" s="42"/>
      <c r="O320" s="37">
        <f t="shared" si="138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9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2"/>
        <v>0</v>
      </c>
      <c r="AE320" s="14">
        <v>0</v>
      </c>
      <c r="AF320" s="14">
        <f t="shared" si="134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3"/>
        <v>0</v>
      </c>
      <c r="H321" s="36"/>
      <c r="I321" s="37"/>
      <c r="J321" s="42"/>
      <c r="K321" s="37">
        <f t="shared" si="146"/>
        <v>0</v>
      </c>
      <c r="L321" s="42"/>
      <c r="M321" s="37">
        <f t="shared" si="144"/>
        <v>0</v>
      </c>
      <c r="N321" s="42"/>
      <c r="O321" s="37">
        <f t="shared" si="138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9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2"/>
        <v>0</v>
      </c>
      <c r="AE321" s="14">
        <v>0</v>
      </c>
      <c r="AF321" s="14">
        <f t="shared" si="134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3"/>
        <v>0</v>
      </c>
      <c r="H322" s="36"/>
      <c r="I322" s="37"/>
      <c r="J322" s="42"/>
      <c r="K322" s="37">
        <f t="shared" si="146"/>
        <v>0</v>
      </c>
      <c r="L322" s="42"/>
      <c r="M322" s="37">
        <f t="shared" si="144"/>
        <v>0</v>
      </c>
      <c r="N322" s="42"/>
      <c r="O322" s="37">
        <f t="shared" si="138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2"/>
        <v>0.6</v>
      </c>
      <c r="AE322" s="15">
        <v>0.6</v>
      </c>
      <c r="AF322" s="14">
        <f t="shared" si="134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3"/>
        <v>0</v>
      </c>
      <c r="H323" s="36"/>
      <c r="I323" s="37"/>
      <c r="J323" s="42"/>
      <c r="K323" s="37">
        <f t="shared" si="146"/>
        <v>0</v>
      </c>
      <c r="L323" s="42"/>
      <c r="M323" s="37">
        <f t="shared" si="144"/>
        <v>0</v>
      </c>
      <c r="N323" s="42"/>
      <c r="O323" s="37">
        <f t="shared" si="138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9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2"/>
        <v>0</v>
      </c>
      <c r="AE323" s="14">
        <v>0</v>
      </c>
      <c r="AF323" s="14">
        <f t="shared" si="134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3"/>
        <v>0</v>
      </c>
      <c r="H324" s="36"/>
      <c r="I324" s="37"/>
      <c r="J324" s="42"/>
      <c r="K324" s="37">
        <f t="shared" si="146"/>
        <v>0</v>
      </c>
      <c r="L324" s="42"/>
      <c r="M324" s="37">
        <f t="shared" si="144"/>
        <v>0</v>
      </c>
      <c r="N324" s="42"/>
      <c r="O324" s="37">
        <f t="shared" si="138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9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2"/>
        <v>1</v>
      </c>
      <c r="AE324" s="14">
        <v>1</v>
      </c>
      <c r="AF324" s="14">
        <f t="shared" si="134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3"/>
        <v>0</v>
      </c>
      <c r="H325" s="36"/>
      <c r="I325" s="37"/>
      <c r="J325" s="42"/>
      <c r="K325" s="37">
        <f t="shared" si="146"/>
        <v>0</v>
      </c>
      <c r="L325" s="42"/>
      <c r="M325" s="37">
        <f t="shared" si="144"/>
        <v>0</v>
      </c>
      <c r="N325" s="42"/>
      <c r="O325" s="37">
        <f t="shared" si="138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9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2"/>
        <v>0</v>
      </c>
      <c r="AE325" s="14">
        <v>0</v>
      </c>
      <c r="AF325" s="14">
        <f t="shared" si="134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3"/>
        <v>0</v>
      </c>
      <c r="H326" s="36"/>
      <c r="I326" s="37"/>
      <c r="J326" s="42"/>
      <c r="K326" s="37">
        <f t="shared" si="146"/>
        <v>0</v>
      </c>
      <c r="L326" s="42"/>
      <c r="M326" s="37">
        <f t="shared" si="144"/>
        <v>0</v>
      </c>
      <c r="N326" s="42"/>
      <c r="O326" s="37">
        <f t="shared" si="138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9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2"/>
        <v>0</v>
      </c>
      <c r="AE326" s="14">
        <v>0</v>
      </c>
      <c r="AF326" s="14">
        <f t="shared" si="134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3"/>
        <v>0</v>
      </c>
      <c r="H327" s="36"/>
      <c r="I327" s="37"/>
      <c r="J327" s="42"/>
      <c r="K327" s="37">
        <f t="shared" si="146"/>
        <v>0</v>
      </c>
      <c r="L327" s="42"/>
      <c r="M327" s="37">
        <f t="shared" si="144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2"/>
        <v>0.9</v>
      </c>
      <c r="AE327" s="15">
        <v>0.9</v>
      </c>
      <c r="AF327" s="14">
        <f t="shared" si="134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3"/>
        <v>0</v>
      </c>
      <c r="H328" s="36"/>
      <c r="I328" s="37"/>
      <c r="J328" s="42"/>
      <c r="K328" s="37">
        <f t="shared" si="146"/>
        <v>0</v>
      </c>
      <c r="L328" s="42"/>
      <c r="M328" s="37">
        <f t="shared" si="144"/>
        <v>0</v>
      </c>
      <c r="N328" s="42"/>
      <c r="O328" s="37">
        <f t="shared" si="138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9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7">F328+H328+J328+L328+P328+T328+X328+AB328</f>
        <v>0</v>
      </c>
      <c r="AE328" s="14">
        <v>0</v>
      </c>
      <c r="AF328" s="14">
        <f t="shared" si="134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8">+F329*E329</f>
        <v>0</v>
      </c>
      <c r="H329" s="36"/>
      <c r="I329" s="37"/>
      <c r="J329" s="42"/>
      <c r="K329" s="37">
        <f t="shared" si="146"/>
        <v>0</v>
      </c>
      <c r="L329" s="42"/>
      <c r="M329" s="37">
        <f t="shared" si="144"/>
        <v>0</v>
      </c>
      <c r="N329" s="42"/>
      <c r="O329" s="37">
        <f t="shared" si="138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9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7"/>
        <v>0</v>
      </c>
      <c r="AE329" s="14">
        <v>0</v>
      </c>
      <c r="AF329" s="14">
        <f t="shared" ref="AF329:AF333" si="149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8"/>
        <v>0</v>
      </c>
      <c r="H330" s="36"/>
      <c r="I330" s="37"/>
      <c r="J330" s="42"/>
      <c r="K330" s="37">
        <f t="shared" si="146"/>
        <v>0</v>
      </c>
      <c r="L330" s="42"/>
      <c r="M330" s="37">
        <f t="shared" si="144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7"/>
        <v>1</v>
      </c>
      <c r="AE330" s="14">
        <v>1</v>
      </c>
      <c r="AF330" s="14">
        <f t="shared" si="149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8"/>
        <v>0</v>
      </c>
      <c r="H331" s="36"/>
      <c r="I331" s="37"/>
      <c r="J331" s="42"/>
      <c r="K331" s="37">
        <f t="shared" si="146"/>
        <v>0</v>
      </c>
      <c r="L331" s="42"/>
      <c r="M331" s="37">
        <f t="shared" si="144"/>
        <v>0</v>
      </c>
      <c r="N331" s="42"/>
      <c r="O331" s="37">
        <f t="shared" si="138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9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7"/>
        <v>0</v>
      </c>
      <c r="AE331" s="14">
        <v>0</v>
      </c>
      <c r="AF331" s="14">
        <f t="shared" si="149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8"/>
        <v>0</v>
      </c>
      <c r="H332" s="36"/>
      <c r="I332" s="37"/>
      <c r="J332" s="42"/>
      <c r="K332" s="37">
        <f t="shared" si="146"/>
        <v>0</v>
      </c>
      <c r="L332" s="42"/>
      <c r="M332" s="37">
        <f t="shared" si="144"/>
        <v>0</v>
      </c>
      <c r="N332" s="42"/>
      <c r="O332" s="37">
        <f t="shared" si="138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9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7"/>
        <v>0.3</v>
      </c>
      <c r="AE332" s="14">
        <v>0.3</v>
      </c>
      <c r="AF332" s="14">
        <f t="shared" si="149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8"/>
        <v>0</v>
      </c>
      <c r="H333" s="36"/>
      <c r="I333" s="37"/>
      <c r="J333" s="42"/>
      <c r="K333" s="37">
        <f t="shared" si="146"/>
        <v>0</v>
      </c>
      <c r="L333" s="42"/>
      <c r="M333" s="37">
        <f t="shared" si="144"/>
        <v>0</v>
      </c>
      <c r="N333" s="42"/>
      <c r="O333" s="37">
        <f t="shared" si="138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9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7"/>
        <v>0</v>
      </c>
      <c r="AE333" s="14">
        <v>0</v>
      </c>
      <c r="AF333" s="14">
        <f t="shared" si="149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18986798.352500007</v>
      </c>
      <c r="V336" s="59"/>
      <c r="W336" s="62">
        <f>SUM(W7:W335)</f>
        <v>26622683.512499999</v>
      </c>
      <c r="X336" s="62"/>
      <c r="Y336" s="62">
        <f>SUM(Y7:Y335)</f>
        <v>8380689.1924999999</v>
      </c>
      <c r="Z336" s="59"/>
      <c r="AA336" s="62">
        <f>SUM(AA7:AA335)</f>
        <v>26618775.442500003</v>
      </c>
      <c r="AB336" s="62"/>
      <c r="AC336" s="62">
        <f>SUM(AC7:AC335)</f>
        <v>9316770.9649999999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18986798.352500007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8380689.1924999999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9316770.9649999999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163470501.5821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0.76764662152043062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2024-07-30T05:32:37Z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